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lexn\Mi unidad\0_PROJECTES\0_ALEX NOVELL\0_CURSOS\0_Gestio i Marketing\0_GyM Docus\0_GyM Docus sessions online\2022-01-12\docus\"/>
    </mc:Choice>
  </mc:AlternateContent>
  <xr:revisionPtr revIDLastSave="0" documentId="13_ncr:1_{F525EA51-1DD0-4D37-93A6-9DCD52BF6E28}" xr6:coauthVersionLast="47" xr6:coauthVersionMax="47" xr10:uidLastSave="{00000000-0000-0000-0000-000000000000}"/>
  <bookViews>
    <workbookView xWindow="-120" yWindow="-120" windowWidth="29040" windowHeight="17640" xr2:uid="{00000000-000D-0000-FFFF-FFFF00000000}"/>
  </bookViews>
  <sheets>
    <sheet name="Mi Empresa" sheetId="1" r:id="rId1"/>
    <sheet name="Precio  hora" sheetId="2" r:id="rId2"/>
    <sheet name="Rendimiento" sheetId="3" r:id="rId3"/>
    <sheet name="Redes" sheetId="4" r:id="rId4"/>
    <sheet name="Mis colaboradores" sheetId="5" r:id="rId5"/>
    <sheet name="Mis trabajadores" sheetId="6" r:id="rId6"/>
    <sheet name="Mi nomina" sheetId="7" r:id="rId7"/>
    <sheet name="Mi Terapia" sheetId="8" r:id="rId8"/>
    <sheet name="Mis Talleres" sheetId="10" r:id="rId9"/>
    <sheet name="Mis Cursos online" sheetId="17" r:id="rId10"/>
    <sheet name="Mi método" sheetId="18" r:id="rId11"/>
    <sheet name="Mis cuentas" sheetId="19" r:id="rId12"/>
    <sheet name="Mis Productos venta" sheetId="14" r:id="rId13"/>
    <sheet name="Mis Productos coste" sheetId="1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j8DzgNGUk/lnKajWo6Eg0iAOSvGA=="/>
    </ext>
  </extLst>
</workbook>
</file>

<file path=xl/calcChain.xml><?xml version="1.0" encoding="utf-8"?>
<calcChain xmlns="http://schemas.openxmlformats.org/spreadsheetml/2006/main">
  <c r="E19" i="10" l="1"/>
  <c r="E18" i="10" s="1"/>
  <c r="N12" i="6"/>
  <c r="H17" i="8"/>
  <c r="H4" i="8"/>
  <c r="E5" i="1"/>
  <c r="N5" i="1" s="1"/>
  <c r="F5" i="1"/>
  <c r="F4" i="1" s="1"/>
  <c r="B4" i="1"/>
  <c r="C4" i="1"/>
  <c r="D4" i="1"/>
  <c r="G4" i="1"/>
  <c r="H4" i="1"/>
  <c r="I4" i="1"/>
  <c r="J4" i="1"/>
  <c r="K4" i="1"/>
  <c r="L4" i="1"/>
  <c r="M4" i="1"/>
  <c r="N6" i="1"/>
  <c r="N7" i="1"/>
  <c r="N8" i="1"/>
  <c r="N9" i="1"/>
  <c r="D6" i="19"/>
  <c r="D7" i="19"/>
  <c r="D5" i="19"/>
  <c r="D4" i="19"/>
  <c r="B3" i="19"/>
  <c r="D13" i="18"/>
  <c r="D12" i="18"/>
  <c r="D26" i="18" s="1"/>
  <c r="D11" i="18"/>
  <c r="C10" i="18"/>
  <c r="D7" i="18"/>
  <c r="D14" i="18" s="1"/>
  <c r="E4" i="1" l="1"/>
  <c r="N4" i="1" s="1"/>
  <c r="D13" i="17"/>
  <c r="D12" i="17"/>
  <c r="D11" i="17"/>
  <c r="C10" i="17"/>
  <c r="B13" i="17" s="1"/>
  <c r="D7" i="17"/>
  <c r="D14" i="17" s="1"/>
  <c r="E111" i="15"/>
  <c r="D111" i="15"/>
  <c r="B111" i="15"/>
  <c r="B100" i="15"/>
  <c r="E100" i="15" s="1"/>
  <c r="B89" i="15"/>
  <c r="E89" i="15" s="1"/>
  <c r="B78" i="15"/>
  <c r="E78" i="15" s="1"/>
  <c r="B67" i="15"/>
  <c r="D67" i="15" s="1"/>
  <c r="B56" i="15"/>
  <c r="E56" i="15" s="1"/>
  <c r="B45" i="15"/>
  <c r="E45" i="15" s="1"/>
  <c r="B34" i="15"/>
  <c r="E34" i="15" s="1"/>
  <c r="E23" i="15"/>
  <c r="D23" i="15"/>
  <c r="B23" i="15"/>
  <c r="B12" i="15"/>
  <c r="E12" i="15" s="1"/>
  <c r="Y28" i="14"/>
  <c r="W28" i="14"/>
  <c r="U28" i="14"/>
  <c r="S28" i="14"/>
  <c r="Q28" i="14"/>
  <c r="O28" i="14"/>
  <c r="M28" i="14"/>
  <c r="K28" i="14"/>
  <c r="I28" i="14"/>
  <c r="G28" i="14"/>
  <c r="E28" i="14"/>
  <c r="C28" i="14"/>
  <c r="Z27" i="14"/>
  <c r="X27" i="14"/>
  <c r="V27" i="14"/>
  <c r="T27" i="14"/>
  <c r="R27" i="14"/>
  <c r="P27" i="14"/>
  <c r="N27" i="14"/>
  <c r="L27" i="14"/>
  <c r="J27" i="14"/>
  <c r="H27" i="14"/>
  <c r="F27" i="14"/>
  <c r="D27" i="14"/>
  <c r="Z26" i="14"/>
  <c r="X26" i="14"/>
  <c r="V26" i="14"/>
  <c r="T26" i="14"/>
  <c r="R26" i="14"/>
  <c r="P26" i="14"/>
  <c r="N26" i="14"/>
  <c r="L26" i="14"/>
  <c r="J26" i="14"/>
  <c r="H26" i="14"/>
  <c r="F26" i="14"/>
  <c r="D26" i="14"/>
  <c r="Z25" i="14"/>
  <c r="X25" i="14"/>
  <c r="V25" i="14"/>
  <c r="T25" i="14"/>
  <c r="R25" i="14"/>
  <c r="P25" i="14"/>
  <c r="N25" i="14"/>
  <c r="L25" i="14"/>
  <c r="J25" i="14"/>
  <c r="H25" i="14"/>
  <c r="F25" i="14"/>
  <c r="D25" i="14"/>
  <c r="Z24" i="14"/>
  <c r="X24" i="14"/>
  <c r="V24" i="14"/>
  <c r="T24" i="14"/>
  <c r="R24" i="14"/>
  <c r="P24" i="14"/>
  <c r="N24" i="14"/>
  <c r="L24" i="14"/>
  <c r="J24" i="14"/>
  <c r="H24" i="14"/>
  <c r="F24" i="14"/>
  <c r="D24" i="14"/>
  <c r="AA24" i="14" s="1"/>
  <c r="Z23" i="14"/>
  <c r="X23" i="14"/>
  <c r="V23" i="14"/>
  <c r="T23" i="14"/>
  <c r="R23" i="14"/>
  <c r="P23" i="14"/>
  <c r="N23" i="14"/>
  <c r="L23" i="14"/>
  <c r="J23" i="14"/>
  <c r="H23" i="14"/>
  <c r="F23" i="14"/>
  <c r="D23" i="14"/>
  <c r="Z22" i="14"/>
  <c r="X22" i="14"/>
  <c r="V22" i="14"/>
  <c r="T22" i="14"/>
  <c r="R22" i="14"/>
  <c r="P22" i="14"/>
  <c r="N22" i="14"/>
  <c r="L22" i="14"/>
  <c r="J22" i="14"/>
  <c r="H22" i="14"/>
  <c r="F22" i="14"/>
  <c r="D22" i="14"/>
  <c r="Z21" i="14"/>
  <c r="X21" i="14"/>
  <c r="V21" i="14"/>
  <c r="T21" i="14"/>
  <c r="R21" i="14"/>
  <c r="P21" i="14"/>
  <c r="N21" i="14"/>
  <c r="L21" i="14"/>
  <c r="J21" i="14"/>
  <c r="H21" i="14"/>
  <c r="F21" i="14"/>
  <c r="D21" i="14"/>
  <c r="Z20" i="14"/>
  <c r="X20" i="14"/>
  <c r="V20" i="14"/>
  <c r="T20" i="14"/>
  <c r="R20" i="14"/>
  <c r="P20" i="14"/>
  <c r="N20" i="14"/>
  <c r="L20" i="14"/>
  <c r="J20" i="14"/>
  <c r="H20" i="14"/>
  <c r="F20" i="14"/>
  <c r="D20" i="14"/>
  <c r="Z19" i="14"/>
  <c r="X19" i="14"/>
  <c r="V19" i="14"/>
  <c r="T19" i="14"/>
  <c r="R19" i="14"/>
  <c r="P19" i="14"/>
  <c r="N19" i="14"/>
  <c r="L19" i="14"/>
  <c r="J19" i="14"/>
  <c r="H19" i="14"/>
  <c r="F19" i="14"/>
  <c r="D19" i="14"/>
  <c r="Z18" i="14"/>
  <c r="X18" i="14"/>
  <c r="V18" i="14"/>
  <c r="T18" i="14"/>
  <c r="R18" i="14"/>
  <c r="P18" i="14"/>
  <c r="N18" i="14"/>
  <c r="L18" i="14"/>
  <c r="J18" i="14"/>
  <c r="H18" i="14"/>
  <c r="F18" i="14"/>
  <c r="D18" i="14"/>
  <c r="AA18" i="14" s="1"/>
  <c r="Z17" i="14"/>
  <c r="X17" i="14"/>
  <c r="V17" i="14"/>
  <c r="T17" i="14"/>
  <c r="R17" i="14"/>
  <c r="P17" i="14"/>
  <c r="N17" i="14"/>
  <c r="L17" i="14"/>
  <c r="J17" i="14"/>
  <c r="H17" i="14"/>
  <c r="F17" i="14"/>
  <c r="D17" i="14"/>
  <c r="Z16" i="14"/>
  <c r="X16" i="14"/>
  <c r="V16" i="14"/>
  <c r="T16" i="14"/>
  <c r="R16" i="14"/>
  <c r="P16" i="14"/>
  <c r="N16" i="14"/>
  <c r="L16" i="14"/>
  <c r="J16" i="14"/>
  <c r="H16" i="14"/>
  <c r="F16" i="14"/>
  <c r="D16" i="14"/>
  <c r="AA16" i="14" s="1"/>
  <c r="Z15" i="14"/>
  <c r="X15" i="14"/>
  <c r="V15" i="14"/>
  <c r="T15" i="14"/>
  <c r="R15" i="14"/>
  <c r="P15" i="14"/>
  <c r="N15" i="14"/>
  <c r="L15" i="14"/>
  <c r="J15" i="14"/>
  <c r="H15" i="14"/>
  <c r="F15" i="14"/>
  <c r="D15" i="14"/>
  <c r="Z14" i="14"/>
  <c r="X14" i="14"/>
  <c r="V14" i="14"/>
  <c r="T14" i="14"/>
  <c r="R14" i="14"/>
  <c r="P14" i="14"/>
  <c r="N14" i="14"/>
  <c r="L14" i="14"/>
  <c r="J14" i="14"/>
  <c r="H14" i="14"/>
  <c r="F14" i="14"/>
  <c r="D14" i="14"/>
  <c r="Z13" i="14"/>
  <c r="X13" i="14"/>
  <c r="V13" i="14"/>
  <c r="T13" i="14"/>
  <c r="R13" i="14"/>
  <c r="P13" i="14"/>
  <c r="N13" i="14"/>
  <c r="L13" i="14"/>
  <c r="J13" i="14"/>
  <c r="H13" i="14"/>
  <c r="F13" i="14"/>
  <c r="D13" i="14"/>
  <c r="Z12" i="14"/>
  <c r="X12" i="14"/>
  <c r="V12" i="14"/>
  <c r="T12" i="14"/>
  <c r="R12" i="14"/>
  <c r="P12" i="14"/>
  <c r="N12" i="14"/>
  <c r="L12" i="14"/>
  <c r="J12" i="14"/>
  <c r="H12" i="14"/>
  <c r="F12" i="14"/>
  <c r="D12" i="14"/>
  <c r="Z11" i="14"/>
  <c r="X11" i="14"/>
  <c r="V11" i="14"/>
  <c r="T11" i="14"/>
  <c r="R11" i="14"/>
  <c r="P11" i="14"/>
  <c r="N11" i="14"/>
  <c r="L11" i="14"/>
  <c r="J11" i="14"/>
  <c r="H11" i="14"/>
  <c r="F11" i="14"/>
  <c r="D11" i="14"/>
  <c r="Z10" i="14"/>
  <c r="X10" i="14"/>
  <c r="V10" i="14"/>
  <c r="T10" i="14"/>
  <c r="R10" i="14"/>
  <c r="P10" i="14"/>
  <c r="N10" i="14"/>
  <c r="L10" i="14"/>
  <c r="J10" i="14"/>
  <c r="H10" i="14"/>
  <c r="F10" i="14"/>
  <c r="D10" i="14"/>
  <c r="AA10" i="14" s="1"/>
  <c r="Z9" i="14"/>
  <c r="X9" i="14"/>
  <c r="V9" i="14"/>
  <c r="T9" i="14"/>
  <c r="R9" i="14"/>
  <c r="P9" i="14"/>
  <c r="N9" i="14"/>
  <c r="L9" i="14"/>
  <c r="J9" i="14"/>
  <c r="H9" i="14"/>
  <c r="F9" i="14"/>
  <c r="D9" i="14"/>
  <c r="Z8" i="14"/>
  <c r="X8" i="14"/>
  <c r="V8" i="14"/>
  <c r="T8" i="14"/>
  <c r="R8" i="14"/>
  <c r="P8" i="14"/>
  <c r="N8" i="14"/>
  <c r="L8" i="14"/>
  <c r="J8" i="14"/>
  <c r="H8" i="14"/>
  <c r="F8" i="14"/>
  <c r="D8" i="14"/>
  <c r="AA8" i="14" s="1"/>
  <c r="Z7" i="14"/>
  <c r="X7" i="14"/>
  <c r="V7" i="14"/>
  <c r="T7" i="14"/>
  <c r="R7" i="14"/>
  <c r="P7" i="14"/>
  <c r="N7" i="14"/>
  <c r="L7" i="14"/>
  <c r="J7" i="14"/>
  <c r="H7" i="14"/>
  <c r="F7" i="14"/>
  <c r="D7" i="14"/>
  <c r="Z6" i="14"/>
  <c r="X6" i="14"/>
  <c r="V6" i="14"/>
  <c r="T6" i="14"/>
  <c r="R6" i="14"/>
  <c r="P6" i="14"/>
  <c r="N6" i="14"/>
  <c r="L6" i="14"/>
  <c r="J6" i="14"/>
  <c r="H6" i="14"/>
  <c r="F6" i="14"/>
  <c r="D6" i="14"/>
  <c r="AA6" i="14" s="1"/>
  <c r="Z5" i="14"/>
  <c r="X5" i="14"/>
  <c r="V5" i="14"/>
  <c r="T5" i="14"/>
  <c r="R5" i="14"/>
  <c r="R28" i="14" s="1"/>
  <c r="P5" i="14"/>
  <c r="N5" i="14"/>
  <c r="L5" i="14"/>
  <c r="J5" i="14"/>
  <c r="H5" i="14"/>
  <c r="F5" i="14"/>
  <c r="D5" i="14"/>
  <c r="Z4" i="14"/>
  <c r="X4" i="14"/>
  <c r="V4" i="14"/>
  <c r="V28" i="14" s="1"/>
  <c r="T4" i="14"/>
  <c r="T28" i="14" s="1"/>
  <c r="R4" i="14"/>
  <c r="P4" i="14"/>
  <c r="P28" i="14" s="1"/>
  <c r="N4" i="14"/>
  <c r="L4" i="14"/>
  <c r="J4" i="14"/>
  <c r="H4" i="14"/>
  <c r="F4" i="14"/>
  <c r="F28" i="14" s="1"/>
  <c r="D4" i="14"/>
  <c r="G16" i="10"/>
  <c r="G15" i="10"/>
  <c r="G14" i="10"/>
  <c r="G13" i="10"/>
  <c r="G12" i="10"/>
  <c r="G11" i="10"/>
  <c r="G10" i="10"/>
  <c r="G9" i="10"/>
  <c r="G8" i="10"/>
  <c r="G7" i="10"/>
  <c r="G6" i="10"/>
  <c r="G5" i="10"/>
  <c r="F4" i="10"/>
  <c r="E4" i="10"/>
  <c r="E29" i="10" s="1"/>
  <c r="S25" i="8"/>
  <c r="S24" i="8"/>
  <c r="S23" i="8"/>
  <c r="Q22" i="8"/>
  <c r="P22" i="8"/>
  <c r="G22" i="8"/>
  <c r="L21" i="8"/>
  <c r="S21" i="8" s="1"/>
  <c r="N20" i="8"/>
  <c r="J20" i="8"/>
  <c r="I20" i="8"/>
  <c r="H20" i="8"/>
  <c r="S19" i="8"/>
  <c r="J18" i="8"/>
  <c r="I18" i="8"/>
  <c r="S18" i="8" s="1"/>
  <c r="Q17" i="8"/>
  <c r="S17" i="8" s="1"/>
  <c r="P16" i="8"/>
  <c r="K15" i="8"/>
  <c r="S15" i="8" s="1"/>
  <c r="H14" i="8"/>
  <c r="G14" i="8"/>
  <c r="R13" i="8"/>
  <c r="R28" i="8" s="1"/>
  <c r="M11" i="1" s="1"/>
  <c r="J13" i="8"/>
  <c r="I13" i="8"/>
  <c r="H13" i="8"/>
  <c r="G13" i="8"/>
  <c r="P12" i="8"/>
  <c r="O12" i="8"/>
  <c r="S12" i="8" s="1"/>
  <c r="L11" i="8"/>
  <c r="J11" i="8"/>
  <c r="Q10" i="8"/>
  <c r="J9" i="8"/>
  <c r="I9" i="8"/>
  <c r="N8" i="8"/>
  <c r="K8" i="8"/>
  <c r="J8" i="8"/>
  <c r="M7" i="8"/>
  <c r="S7" i="8" s="1"/>
  <c r="H7" i="8"/>
  <c r="M6" i="8"/>
  <c r="L6" i="8"/>
  <c r="K6" i="8"/>
  <c r="H6" i="8"/>
  <c r="L5" i="8"/>
  <c r="J5" i="8"/>
  <c r="H5" i="8"/>
  <c r="N4" i="8"/>
  <c r="L4" i="8"/>
  <c r="K4" i="8"/>
  <c r="J4" i="8"/>
  <c r="I4" i="8"/>
  <c r="G4" i="8"/>
  <c r="C45" i="7"/>
  <c r="C47" i="7" s="1"/>
  <c r="B45" i="7"/>
  <c r="Q44" i="7"/>
  <c r="Q43" i="7"/>
  <c r="Q42" i="7"/>
  <c r="Q41" i="7"/>
  <c r="Q40" i="7"/>
  <c r="Q39" i="7"/>
  <c r="Q38" i="7"/>
  <c r="Q37" i="7"/>
  <c r="C34" i="7"/>
  <c r="B34" i="7"/>
  <c r="B47" i="7" s="1"/>
  <c r="Q33" i="7"/>
  <c r="Q32" i="7"/>
  <c r="Q31" i="7"/>
  <c r="Q29" i="7"/>
  <c r="Q28" i="7"/>
  <c r="Q27" i="7"/>
  <c r="Q26" i="7"/>
  <c r="Q25" i="7"/>
  <c r="Q24" i="7"/>
  <c r="Q22" i="7"/>
  <c r="Q21" i="7"/>
  <c r="Q20" i="7"/>
  <c r="Q19" i="7"/>
  <c r="Q18" i="7"/>
  <c r="Q17" i="7"/>
  <c r="Q16" i="7"/>
  <c r="Q15" i="7"/>
  <c r="Q14" i="7"/>
  <c r="Q13" i="7"/>
  <c r="Q12" i="7"/>
  <c r="Q11" i="7"/>
  <c r="Q9" i="7"/>
  <c r="Q8" i="7"/>
  <c r="Q7" i="7"/>
  <c r="Q6" i="7"/>
  <c r="M15" i="6"/>
  <c r="L15" i="6"/>
  <c r="L54" i="1" s="1"/>
  <c r="K15" i="6"/>
  <c r="K54" i="1" s="1"/>
  <c r="J15" i="6"/>
  <c r="J54" i="1" s="1"/>
  <c r="I15" i="6"/>
  <c r="H15" i="6"/>
  <c r="G15" i="6"/>
  <c r="F15" i="6"/>
  <c r="E15" i="6"/>
  <c r="D15" i="6"/>
  <c r="D54" i="1" s="1"/>
  <c r="C15" i="6"/>
  <c r="C54" i="1" s="1"/>
  <c r="B15" i="6"/>
  <c r="B54" i="1" s="1"/>
  <c r="N13" i="6"/>
  <c r="N10" i="6"/>
  <c r="N9" i="6"/>
  <c r="N8" i="6"/>
  <c r="N6" i="6"/>
  <c r="N5" i="6"/>
  <c r="N4" i="6"/>
  <c r="M11" i="5"/>
  <c r="L11" i="5"/>
  <c r="L55" i="1" s="1"/>
  <c r="K11" i="5"/>
  <c r="J11" i="5"/>
  <c r="I11" i="5"/>
  <c r="H11" i="5"/>
  <c r="H55" i="1" s="1"/>
  <c r="G11" i="5"/>
  <c r="G55" i="1" s="1"/>
  <c r="F11" i="5"/>
  <c r="E11" i="5"/>
  <c r="D11" i="5"/>
  <c r="D55" i="1" s="1"/>
  <c r="C11" i="5"/>
  <c r="B11" i="5"/>
  <c r="N9" i="5"/>
  <c r="N8" i="5"/>
  <c r="N7" i="5"/>
  <c r="N6" i="5"/>
  <c r="N5" i="5"/>
  <c r="N4" i="5"/>
  <c r="G14" i="4"/>
  <c r="F14" i="4"/>
  <c r="B14" i="4"/>
  <c r="A14" i="4"/>
  <c r="G13" i="4"/>
  <c r="F13" i="4"/>
  <c r="B13" i="4"/>
  <c r="A13" i="4"/>
  <c r="G12" i="4"/>
  <c r="F12" i="4"/>
  <c r="B12" i="4"/>
  <c r="A12" i="4"/>
  <c r="G11" i="4"/>
  <c r="F11" i="4"/>
  <c r="B11" i="4"/>
  <c r="A11" i="4"/>
  <c r="G10" i="4"/>
  <c r="F10" i="4"/>
  <c r="B10" i="4"/>
  <c r="A10" i="4"/>
  <c r="G9" i="4"/>
  <c r="F9" i="4"/>
  <c r="B9" i="4"/>
  <c r="A9" i="4"/>
  <c r="G8" i="4"/>
  <c r="F8" i="4"/>
  <c r="B8" i="4"/>
  <c r="A8" i="4"/>
  <c r="G7" i="4"/>
  <c r="F7" i="4"/>
  <c r="B7" i="4"/>
  <c r="A7" i="4"/>
  <c r="G6" i="4"/>
  <c r="F6" i="4"/>
  <c r="B6" i="4"/>
  <c r="A6" i="4"/>
  <c r="G5" i="4"/>
  <c r="F5" i="4"/>
  <c r="B5" i="4"/>
  <c r="A5" i="4"/>
  <c r="F4" i="4"/>
  <c r="A4" i="4"/>
  <c r="A69" i="3"/>
  <c r="A68" i="3"/>
  <c r="A67" i="3"/>
  <c r="A66" i="3"/>
  <c r="A65" i="3"/>
  <c r="A64" i="3"/>
  <c r="A63" i="3"/>
  <c r="A62" i="3"/>
  <c r="A61" i="3"/>
  <c r="A51" i="3"/>
  <c r="G50" i="3"/>
  <c r="A50" i="3"/>
  <c r="G49" i="3"/>
  <c r="A49" i="3"/>
  <c r="G48" i="3"/>
  <c r="A48" i="3"/>
  <c r="G47" i="3"/>
  <c r="A47" i="3"/>
  <c r="N17" i="2"/>
  <c r="M17" i="2"/>
  <c r="L17" i="2"/>
  <c r="K17" i="2"/>
  <c r="J17" i="2"/>
  <c r="I17" i="2"/>
  <c r="H17" i="2"/>
  <c r="G17" i="2"/>
  <c r="F17" i="2"/>
  <c r="E17" i="2"/>
  <c r="D17" i="2"/>
  <c r="C17" i="2"/>
  <c r="O5" i="2"/>
  <c r="M83" i="1"/>
  <c r="L83" i="1"/>
  <c r="K83" i="1"/>
  <c r="J83" i="1"/>
  <c r="I83" i="1"/>
  <c r="H83" i="1"/>
  <c r="G83" i="1"/>
  <c r="F83" i="1"/>
  <c r="E83" i="1"/>
  <c r="D83" i="1"/>
  <c r="C83" i="1"/>
  <c r="M78" i="1"/>
  <c r="L78" i="1"/>
  <c r="K78" i="1"/>
  <c r="J78" i="1"/>
  <c r="I78" i="1"/>
  <c r="H78" i="1"/>
  <c r="G78" i="1"/>
  <c r="F78" i="1"/>
  <c r="E78" i="1"/>
  <c r="D78" i="1"/>
  <c r="C78" i="1"/>
  <c r="B78" i="1"/>
  <c r="M72" i="1"/>
  <c r="L72" i="1"/>
  <c r="K72" i="1"/>
  <c r="J72" i="1"/>
  <c r="I72" i="1"/>
  <c r="H72" i="1"/>
  <c r="G72" i="1"/>
  <c r="F72" i="1"/>
  <c r="E72" i="1"/>
  <c r="D72" i="1"/>
  <c r="C72" i="1"/>
  <c r="B72" i="1"/>
  <c r="M57" i="1"/>
  <c r="L57" i="1"/>
  <c r="K57" i="1"/>
  <c r="J57" i="1"/>
  <c r="I57" i="1"/>
  <c r="H57" i="1"/>
  <c r="G57" i="1"/>
  <c r="F57" i="1"/>
  <c r="E57" i="1"/>
  <c r="D57" i="1"/>
  <c r="C57" i="1"/>
  <c r="B57" i="1"/>
  <c r="M55" i="1"/>
  <c r="K55" i="1"/>
  <c r="J55" i="1"/>
  <c r="I55" i="1"/>
  <c r="F55" i="1"/>
  <c r="E55" i="1"/>
  <c r="C55" i="1"/>
  <c r="B55" i="1"/>
  <c r="M54" i="1"/>
  <c r="I54" i="1"/>
  <c r="H54" i="1"/>
  <c r="G54" i="1"/>
  <c r="F54" i="1"/>
  <c r="E54" i="1"/>
  <c r="M47" i="1"/>
  <c r="L47" i="1"/>
  <c r="K47" i="1"/>
  <c r="J47" i="1"/>
  <c r="I47" i="1"/>
  <c r="H47" i="1"/>
  <c r="G47" i="1"/>
  <c r="F47" i="1"/>
  <c r="E47" i="1"/>
  <c r="D47" i="1"/>
  <c r="C47" i="1"/>
  <c r="B47" i="1"/>
  <c r="C41" i="1"/>
  <c r="C40" i="1" s="1"/>
  <c r="B41" i="1"/>
  <c r="B40" i="1" s="1"/>
  <c r="M40" i="1"/>
  <c r="L40" i="1"/>
  <c r="K40" i="1"/>
  <c r="J40" i="1"/>
  <c r="I40" i="1"/>
  <c r="H40" i="1"/>
  <c r="G40" i="1"/>
  <c r="F40" i="1"/>
  <c r="E40" i="1"/>
  <c r="D40" i="1"/>
  <c r="M37" i="1"/>
  <c r="M33" i="1" s="1"/>
  <c r="H37" i="1"/>
  <c r="H33" i="1" s="1"/>
  <c r="C37" i="1"/>
  <c r="C33" i="1" s="1"/>
  <c r="B37" i="1"/>
  <c r="B33" i="1" s="1"/>
  <c r="L33" i="1"/>
  <c r="K33" i="1"/>
  <c r="J33" i="1"/>
  <c r="I33" i="1"/>
  <c r="G33" i="1"/>
  <c r="F33" i="1"/>
  <c r="E33" i="1"/>
  <c r="D33" i="1"/>
  <c r="B30" i="1"/>
  <c r="B28" i="1" s="1"/>
  <c r="M28" i="1"/>
  <c r="L28" i="1"/>
  <c r="K28" i="1"/>
  <c r="J28" i="1"/>
  <c r="I28" i="1"/>
  <c r="H28" i="1"/>
  <c r="G28" i="1"/>
  <c r="F28" i="1"/>
  <c r="E28" i="1"/>
  <c r="D28" i="1"/>
  <c r="C28" i="1"/>
  <c r="M20" i="1"/>
  <c r="L20" i="1"/>
  <c r="K20" i="1"/>
  <c r="J20" i="1"/>
  <c r="I20" i="1"/>
  <c r="H20" i="1"/>
  <c r="G20" i="1"/>
  <c r="F20" i="1"/>
  <c r="E20" i="1"/>
  <c r="D20" i="1"/>
  <c r="C20" i="1"/>
  <c r="B20" i="1"/>
  <c r="M16" i="1"/>
  <c r="L16" i="1"/>
  <c r="K16" i="1"/>
  <c r="J16" i="1"/>
  <c r="I16" i="1"/>
  <c r="H16" i="1"/>
  <c r="G16" i="1"/>
  <c r="F16" i="1"/>
  <c r="E16" i="1"/>
  <c r="D16" i="1"/>
  <c r="C16" i="1"/>
  <c r="B16" i="1"/>
  <c r="M13" i="1"/>
  <c r="L13" i="1"/>
  <c r="K13" i="1"/>
  <c r="J13" i="1"/>
  <c r="I13" i="1"/>
  <c r="H13" i="1"/>
  <c r="G13" i="1"/>
  <c r="F13" i="1"/>
  <c r="E13" i="1"/>
  <c r="D13" i="1"/>
  <c r="C13" i="1"/>
  <c r="B13" i="1"/>
  <c r="H50" i="3"/>
  <c r="H49" i="3"/>
  <c r="H48" i="3"/>
  <c r="D21" i="17" l="1"/>
  <c r="N11" i="5"/>
  <c r="N15" i="6"/>
  <c r="E67" i="15"/>
  <c r="D45" i="15"/>
  <c r="D12" i="15"/>
  <c r="D100" i="15"/>
  <c r="D56" i="15"/>
  <c r="AA14" i="14"/>
  <c r="AA22" i="14"/>
  <c r="H28" i="14"/>
  <c r="X28" i="14"/>
  <c r="Z28" i="14"/>
  <c r="AA4" i="14"/>
  <c r="AA5" i="14"/>
  <c r="AA28" i="14" s="1"/>
  <c r="AA7" i="14"/>
  <c r="AA11" i="14"/>
  <c r="AA12" i="14"/>
  <c r="AA13" i="14"/>
  <c r="AA19" i="14"/>
  <c r="AA20" i="14"/>
  <c r="AA21" i="14"/>
  <c r="D28" i="14"/>
  <c r="N28" i="14"/>
  <c r="AA15" i="14"/>
  <c r="AA23" i="14"/>
  <c r="J28" i="14"/>
  <c r="AA9" i="14"/>
  <c r="AA17" i="14"/>
  <c r="AA25" i="14"/>
  <c r="O28" i="8"/>
  <c r="J11" i="1" s="1"/>
  <c r="O17" i="2"/>
  <c r="N16" i="1"/>
  <c r="B50" i="3" s="1"/>
  <c r="N72" i="1"/>
  <c r="B65" i="3" s="1"/>
  <c r="J28" i="8"/>
  <c r="E11" i="1" s="1"/>
  <c r="E10" i="1" s="1"/>
  <c r="E24" i="1" s="1"/>
  <c r="E91" i="1" s="1"/>
  <c r="S9" i="8"/>
  <c r="Q28" i="8"/>
  <c r="L11" i="1" s="1"/>
  <c r="L10" i="1" s="1"/>
  <c r="L24" i="1" s="1"/>
  <c r="L91" i="1" s="1"/>
  <c r="S10" i="8"/>
  <c r="H28" i="8"/>
  <c r="C11" i="1" s="1"/>
  <c r="C10" i="1" s="1"/>
  <c r="C24" i="1" s="1"/>
  <c r="C91" i="1" s="1"/>
  <c r="S4" i="8"/>
  <c r="S20" i="8"/>
  <c r="I28" i="8"/>
  <c r="D11" i="1" s="1"/>
  <c r="D10" i="1" s="1"/>
  <c r="D24" i="1" s="1"/>
  <c r="D91" i="1" s="1"/>
  <c r="S6" i="8"/>
  <c r="S22" i="8"/>
  <c r="S14" i="8"/>
  <c r="K28" i="8"/>
  <c r="F11" i="1" s="1"/>
  <c r="F10" i="1" s="1"/>
  <c r="F24" i="1" s="1"/>
  <c r="F91" i="1" s="1"/>
  <c r="L28" i="8"/>
  <c r="G11" i="1" s="1"/>
  <c r="G10" i="1" s="1"/>
  <c r="G24" i="1" s="1"/>
  <c r="G91" i="1" s="1"/>
  <c r="P28" i="8"/>
  <c r="K11" i="1" s="1"/>
  <c r="K10" i="1" s="1"/>
  <c r="K24" i="1" s="1"/>
  <c r="K91" i="1" s="1"/>
  <c r="N28" i="8"/>
  <c r="I11" i="1" s="1"/>
  <c r="I10" i="1" s="1"/>
  <c r="I24" i="1" s="1"/>
  <c r="I91" i="1" s="1"/>
  <c r="S13" i="8"/>
  <c r="G28" i="8"/>
  <c r="B11" i="1" s="1"/>
  <c r="B10" i="1" s="1"/>
  <c r="B24" i="1" s="1"/>
  <c r="S8" i="8"/>
  <c r="S11" i="8"/>
  <c r="Q45" i="7"/>
  <c r="N57" i="1"/>
  <c r="B67" i="3" s="1"/>
  <c r="N13" i="1"/>
  <c r="B49" i="3" s="1"/>
  <c r="N40" i="1"/>
  <c r="B63" i="3" s="1"/>
  <c r="N47" i="1"/>
  <c r="B64" i="3" s="1"/>
  <c r="N28" i="1"/>
  <c r="B61" i="3" s="1"/>
  <c r="N78" i="1"/>
  <c r="B68" i="3" s="1"/>
  <c r="H47" i="3"/>
  <c r="H46" i="3" s="1"/>
  <c r="M10" i="1"/>
  <c r="M24" i="1" s="1"/>
  <c r="M91" i="1" s="1"/>
  <c r="J10" i="1"/>
  <c r="J24" i="1" s="1"/>
  <c r="J91" i="1" s="1"/>
  <c r="B11" i="17"/>
  <c r="E27" i="10"/>
  <c r="E28" i="10" s="1"/>
  <c r="G4" i="10"/>
  <c r="B47" i="3"/>
  <c r="K53" i="1"/>
  <c r="K52" i="1" s="1"/>
  <c r="K88" i="1" s="1"/>
  <c r="C53" i="1"/>
  <c r="C52" i="1" s="1"/>
  <c r="C88" i="1" s="1"/>
  <c r="J53" i="1"/>
  <c r="J52" i="1" s="1"/>
  <c r="B53" i="1"/>
  <c r="B52" i="1" s="1"/>
  <c r="I53" i="1"/>
  <c r="I52" i="1" s="1"/>
  <c r="I88" i="1" s="1"/>
  <c r="H53" i="1"/>
  <c r="H52" i="1" s="1"/>
  <c r="H88" i="1" s="1"/>
  <c r="L53" i="1"/>
  <c r="L52" i="1" s="1"/>
  <c r="G53" i="1"/>
  <c r="G52" i="1" s="1"/>
  <c r="G88" i="1" s="1"/>
  <c r="F53" i="1"/>
  <c r="F52" i="1" s="1"/>
  <c r="D53" i="1"/>
  <c r="D52" i="1" s="1"/>
  <c r="M53" i="1"/>
  <c r="M52" i="1" s="1"/>
  <c r="M88" i="1" s="1"/>
  <c r="E53" i="1"/>
  <c r="E52" i="1" s="1"/>
  <c r="E88" i="1" s="1"/>
  <c r="N33" i="1"/>
  <c r="B62" i="3" s="1"/>
  <c r="S16" i="8"/>
  <c r="D89" i="15"/>
  <c r="D34" i="15"/>
  <c r="L28" i="14"/>
  <c r="N20" i="1"/>
  <c r="M28" i="8"/>
  <c r="H11" i="1" s="1"/>
  <c r="H10" i="1" s="1"/>
  <c r="H24" i="1" s="1"/>
  <c r="H91" i="1" s="1"/>
  <c r="S5" i="8"/>
  <c r="D78" i="15"/>
  <c r="D16" i="2" l="1"/>
  <c r="D18" i="2" s="1"/>
  <c r="S28" i="8"/>
  <c r="J16" i="2"/>
  <c r="J18" i="2" s="1"/>
  <c r="N16" i="2"/>
  <c r="N18" i="2" s="1"/>
  <c r="F16" i="2"/>
  <c r="F18" i="2" s="1"/>
  <c r="I16" i="2"/>
  <c r="I18" i="2" s="1"/>
  <c r="L16" i="2"/>
  <c r="L18" i="2" s="1"/>
  <c r="B85" i="1"/>
  <c r="B83" i="1" s="1"/>
  <c r="C16" i="2" s="1"/>
  <c r="B91" i="1"/>
  <c r="K92" i="1"/>
  <c r="K93" i="1" s="1"/>
  <c r="L4" i="2"/>
  <c r="L6" i="2" s="1"/>
  <c r="L10" i="2" s="1"/>
  <c r="N4" i="2"/>
  <c r="N6" i="2" s="1"/>
  <c r="N10" i="2" s="1"/>
  <c r="M92" i="1"/>
  <c r="M93" i="1" s="1"/>
  <c r="G92" i="1"/>
  <c r="G93" i="1" s="1"/>
  <c r="H4" i="2"/>
  <c r="H6" i="2" s="1"/>
  <c r="H10" i="2" s="1"/>
  <c r="I92" i="1"/>
  <c r="I93" i="1" s="1"/>
  <c r="J4" i="2"/>
  <c r="J6" i="2" s="1"/>
  <c r="J10" i="2" s="1"/>
  <c r="F4" i="2"/>
  <c r="F6" i="2" s="1"/>
  <c r="F10" i="2" s="1"/>
  <c r="E92" i="1"/>
  <c r="E93" i="1" s="1"/>
  <c r="H16" i="2"/>
  <c r="H18" i="2" s="1"/>
  <c r="M16" i="2"/>
  <c r="M18" i="2" s="1"/>
  <c r="L88" i="1"/>
  <c r="H92" i="1"/>
  <c r="H93" i="1" s="1"/>
  <c r="I4" i="2"/>
  <c r="I6" i="2" s="1"/>
  <c r="I10" i="2" s="1"/>
  <c r="B51" i="3"/>
  <c r="N52" i="1"/>
  <c r="B66" i="3" s="1"/>
  <c r="K16" i="2"/>
  <c r="K18" i="2" s="1"/>
  <c r="J88" i="1"/>
  <c r="N11" i="1"/>
  <c r="N10" i="1"/>
  <c r="B48" i="3" s="1"/>
  <c r="C92" i="1"/>
  <c r="C93" i="1" s="1"/>
  <c r="D4" i="2"/>
  <c r="D6" i="2" s="1"/>
  <c r="D10" i="2" s="1"/>
  <c r="E16" i="2"/>
  <c r="E18" i="2" s="1"/>
  <c r="D88" i="1"/>
  <c r="F88" i="1"/>
  <c r="G16" i="2"/>
  <c r="G18" i="2" s="1"/>
  <c r="B46" i="3" l="1"/>
  <c r="N24" i="1"/>
  <c r="N91" i="1" s="1"/>
  <c r="G4" i="2"/>
  <c r="G6" i="2" s="1"/>
  <c r="G10" i="2" s="1"/>
  <c r="F92" i="1"/>
  <c r="F93" i="1" s="1"/>
  <c r="J92" i="1"/>
  <c r="J93" i="1" s="1"/>
  <c r="K4" i="2"/>
  <c r="K6" i="2" s="1"/>
  <c r="K10" i="2" s="1"/>
  <c r="M4" i="2"/>
  <c r="M6" i="2" s="1"/>
  <c r="M10" i="2" s="1"/>
  <c r="L92" i="1"/>
  <c r="L93" i="1" s="1"/>
  <c r="E4" i="2"/>
  <c r="E6" i="2" s="1"/>
  <c r="E10" i="2" s="1"/>
  <c r="D92" i="1"/>
  <c r="D93" i="1" s="1"/>
  <c r="B88" i="1"/>
  <c r="N83" i="1"/>
  <c r="B69" i="3" s="1"/>
  <c r="B60" i="3" s="1"/>
  <c r="C18" i="2" l="1"/>
  <c r="O16" i="2"/>
  <c r="O18" i="2" s="1"/>
  <c r="B92" i="1"/>
  <c r="B93" i="1" s="1"/>
  <c r="B94" i="1" s="1"/>
  <c r="C94" i="1" s="1"/>
  <c r="D94" i="1" s="1"/>
  <c r="E94" i="1" s="1"/>
  <c r="F94" i="1" s="1"/>
  <c r="G94" i="1" s="1"/>
  <c r="H94" i="1" s="1"/>
  <c r="I94" i="1" s="1"/>
  <c r="J94" i="1" s="1"/>
  <c r="K94" i="1" s="1"/>
  <c r="L94" i="1" s="1"/>
  <c r="M94" i="1" s="1"/>
  <c r="C4" i="2"/>
  <c r="N88" i="1"/>
  <c r="N92" i="1" s="1"/>
  <c r="N93" i="1" s="1"/>
  <c r="C6" i="2" l="1"/>
  <c r="C10" i="2" s="1"/>
  <c r="O4" i="2"/>
  <c r="O6" i="2" s="1"/>
  <c r="O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9" authorId="0" shapeId="0" xr:uid="{00000000-0006-0000-0900-000001000000}">
      <text>
        <r>
          <rPr>
            <sz val="10"/>
            <color rgb="FF000000"/>
            <rFont val="Arial"/>
          </rPr>
          <t>======
ID#AAAAHstZW9s
    (2021-01-29 10:11:36)
Este precio hora indirecto/estructural se encuentra en la pestaña precio/hora en el segundo bloque (el de abajo). Lo mejor es coger el precio/hora medio, que se encuentra a la derecha del todo, con los totales</t>
        </r>
      </text>
    </comment>
  </commentList>
  <extLst>
    <ext xmlns:r="http://schemas.openxmlformats.org/officeDocument/2006/relationships" uri="GoogleSheetsCustomDataVersion1">
      <go:sheetsCustomData xmlns:go="http://customooxmlschemas.google.com/" r:id="rId1" roundtripDataSignature="AMtx7mgX+UiaypGLXeqD59j8mC4q32MMlQ=="/>
    </ext>
  </extLst>
</comments>
</file>

<file path=xl/sharedStrings.xml><?xml version="1.0" encoding="utf-8"?>
<sst xmlns="http://schemas.openxmlformats.org/spreadsheetml/2006/main" count="543" uniqueCount="300">
  <si>
    <t>ENE</t>
  </si>
  <si>
    <t>FEB</t>
  </si>
  <si>
    <t>MAR</t>
  </si>
  <si>
    <t>ABR</t>
  </si>
  <si>
    <t>MAY</t>
  </si>
  <si>
    <t>JUN</t>
  </si>
  <si>
    <t>JUL</t>
  </si>
  <si>
    <t>AGO</t>
  </si>
  <si>
    <t>SET</t>
  </si>
  <si>
    <t>OCT</t>
  </si>
  <si>
    <t>NOV</t>
  </si>
  <si>
    <t>DIC</t>
  </si>
  <si>
    <t>INGRESOS</t>
  </si>
  <si>
    <t>Talleres</t>
  </si>
  <si>
    <t>Sesiones individuales</t>
  </si>
  <si>
    <t>Charlas</t>
  </si>
  <si>
    <t>Venta cruzada</t>
  </si>
  <si>
    <t>Productos tipo 1</t>
  </si>
  <si>
    <t>Otros</t>
  </si>
  <si>
    <t>Nómina externa</t>
  </si>
  <si>
    <t>Alquiler piso</t>
  </si>
  <si>
    <t>TOTAL INGRESOS</t>
  </si>
  <si>
    <t>GASTOS</t>
  </si>
  <si>
    <t>Alquiler sala puntual</t>
  </si>
  <si>
    <t>Dietas y desplazamientos</t>
  </si>
  <si>
    <t>Gasto Indirecto Marketing</t>
  </si>
  <si>
    <t>Uolala</t>
  </si>
  <si>
    <t>Publicidad en Facebook</t>
  </si>
  <si>
    <t>Google Adwords</t>
  </si>
  <si>
    <t>Hosting y dominios</t>
  </si>
  <si>
    <t>Publicidad en papel</t>
  </si>
  <si>
    <t>Gasto Indirecto Diestas y Desplazamientos</t>
  </si>
  <si>
    <t>Metro</t>
  </si>
  <si>
    <t>Gasolina</t>
  </si>
  <si>
    <t>Tren</t>
  </si>
  <si>
    <t>Desayunos</t>
  </si>
  <si>
    <t>Comidas</t>
  </si>
  <si>
    <t>Gasto Indirecto Formación</t>
  </si>
  <si>
    <t>Curso "x" / formacion / taller</t>
  </si>
  <si>
    <t>Formación de gestión y marketing</t>
  </si>
  <si>
    <t>Libros</t>
  </si>
  <si>
    <t>Gasto Indirecto Mano de obra</t>
  </si>
  <si>
    <t>Mi nómina (de otra pestaña)</t>
  </si>
  <si>
    <t>Mis trabajadores (de otra pestaña)</t>
  </si>
  <si>
    <t>Mis colaboradores (de otra pestaña)</t>
  </si>
  <si>
    <t>Gasto Indirecto General</t>
  </si>
  <si>
    <t>Material oficina variado</t>
  </si>
  <si>
    <t>Gas</t>
  </si>
  <si>
    <t>Agua</t>
  </si>
  <si>
    <t>Luz</t>
  </si>
  <si>
    <t>Tes, infusiones, galletas, ...</t>
  </si>
  <si>
    <t>Otros materiales</t>
  </si>
  <si>
    <t>Internet-movil</t>
  </si>
  <si>
    <t>Gastos de comunidad</t>
  </si>
  <si>
    <t>Reparaciones</t>
  </si>
  <si>
    <t>Plataforma de cursos online</t>
  </si>
  <si>
    <t>Plataforma zoom para sesiones</t>
  </si>
  <si>
    <t>Plataforma de webinars</t>
  </si>
  <si>
    <t>Gasto estructural</t>
  </si>
  <si>
    <t>Alquiler local</t>
  </si>
  <si>
    <t>Autonomos</t>
  </si>
  <si>
    <t>Seguro local</t>
  </si>
  <si>
    <t>Seguro Responsabilidad Civil</t>
  </si>
  <si>
    <t>Deuda</t>
  </si>
  <si>
    <t>Hipoteca</t>
  </si>
  <si>
    <t>Préstamos</t>
  </si>
  <si>
    <t>Renting / leasing</t>
  </si>
  <si>
    <t>Impuestos</t>
  </si>
  <si>
    <t>IRPF</t>
  </si>
  <si>
    <t>IVA</t>
  </si>
  <si>
    <t>Residuos</t>
  </si>
  <si>
    <t>TOTAL GASTOS</t>
  </si>
  <si>
    <t>TOTALES</t>
  </si>
  <si>
    <t>ACUMULADO</t>
  </si>
  <si>
    <t>%</t>
  </si>
  <si>
    <t>Total</t>
  </si>
  <si>
    <t>gasto / mes (de otra pestaña)</t>
  </si>
  <si>
    <t>Total de gasto anual</t>
  </si>
  <si>
    <t>horas trabajadas facturables</t>
  </si>
  <si>
    <t>Total de horas facturables anuales</t>
  </si>
  <si>
    <t>gasto / hora / mes</t>
  </si>
  <si>
    <t>Precio/hora medio anual</t>
  </si>
  <si>
    <t>beneficio</t>
  </si>
  <si>
    <t>Precio hora final</t>
  </si>
  <si>
    <t>Precio/hora medio anual total con beneficio</t>
  </si>
  <si>
    <t>gasto I+E / hora / mes</t>
  </si>
  <si>
    <t>Precio / hora medio anual solo de costes indirectos y estructurales</t>
  </si>
  <si>
    <t>Ojo! Este total incluye actualmente la nómina del personal teniendo en cuenta que no es posible repecutirla directamente por proyecto. En el caso que uno de los trabajadores solo se dedicara por ejemplo a hacer sesiones, o talleres, su coste sería directo por cada taller, sesión...</t>
  </si>
  <si>
    <t>INGRESOS-GASTOS</t>
  </si>
  <si>
    <t>EVOLUCIÓN DE LOS GASTOS</t>
  </si>
  <si>
    <t>Ingresos</t>
  </si>
  <si>
    <t>Gastos</t>
  </si>
  <si>
    <t>LISTA DE REDES (editable)</t>
  </si>
  <si>
    <t>Publi Facebook</t>
  </si>
  <si>
    <t>Facebook</t>
  </si>
  <si>
    <t>Saludterapia</t>
  </si>
  <si>
    <t>Newsletter</t>
  </si>
  <si>
    <t>Boca oreja</t>
  </si>
  <si>
    <t>Google</t>
  </si>
  <si>
    <t>Youtube</t>
  </si>
  <si>
    <t>Carteles</t>
  </si>
  <si>
    <t>NOMBRE</t>
  </si>
  <si>
    <t>TOTAL</t>
  </si>
  <si>
    <t>Gestoría</t>
  </si>
  <si>
    <t>Community Manager</t>
  </si>
  <si>
    <t>Edición de videos</t>
  </si>
  <si>
    <t>Limpieza</t>
  </si>
  <si>
    <t>Trabajador 1</t>
  </si>
  <si>
    <t>SS</t>
  </si>
  <si>
    <t>Trabajador 2</t>
  </si>
  <si>
    <t>Colaborador interno</t>
  </si>
  <si>
    <t>DESEADO</t>
  </si>
  <si>
    <t>ACTUAL</t>
  </si>
  <si>
    <t>GASTOS MENSUALES</t>
  </si>
  <si>
    <t>Desplazamiento</t>
  </si>
  <si>
    <t>Casa</t>
  </si>
  <si>
    <t>Alquiler / hipoteca</t>
  </si>
  <si>
    <t xml:space="preserve">Seguro </t>
  </si>
  <si>
    <t>Comida super</t>
  </si>
  <si>
    <t>Ropa</t>
  </si>
  <si>
    <t>Seguro médico</t>
  </si>
  <si>
    <t>Salud (Terapeutas, médicos, medicina...)</t>
  </si>
  <si>
    <t>Gastos de la casa (muebles, objetos, reparaciones...)</t>
  </si>
  <si>
    <t>Gastos de los niños</t>
  </si>
  <si>
    <t>Salir</t>
  </si>
  <si>
    <t>Cine</t>
  </si>
  <si>
    <t>Cena</t>
  </si>
  <si>
    <t>Comida</t>
  </si>
  <si>
    <t>Desayuno-Merienda</t>
  </si>
  <si>
    <t>Otras actividades</t>
  </si>
  <si>
    <t>Ocio-formación</t>
  </si>
  <si>
    <t>Yoga</t>
  </si>
  <si>
    <t>Total gastos mensuales</t>
  </si>
  <si>
    <t>GASTOS ANUALES</t>
  </si>
  <si>
    <t>Formación en Diseño Humano</t>
  </si>
  <si>
    <t>Seguro de casa</t>
  </si>
  <si>
    <t>Seguro en el coche, ITV, circulación..</t>
  </si>
  <si>
    <t>Viaje a Perú</t>
  </si>
  <si>
    <t>Retiro de Semana Santa</t>
  </si>
  <si>
    <t>Vacaciones Julio con los niños</t>
  </si>
  <si>
    <t>Total gastos anuales</t>
  </si>
  <si>
    <t>MI NOMINA (mensual)</t>
  </si>
  <si>
    <t>Este es el que cuenta</t>
  </si>
  <si>
    <t>TERAPIA TIPO 1</t>
  </si>
  <si>
    <t>Origen</t>
  </si>
  <si>
    <t>Contacto</t>
  </si>
  <si>
    <t>Nombre</t>
  </si>
  <si>
    <t>e-mail</t>
  </si>
  <si>
    <t>Teléfono</t>
  </si>
  <si>
    <t>nª sesiones</t>
  </si>
  <si>
    <t>Juan</t>
  </si>
  <si>
    <t>Maria</t>
  </si>
  <si>
    <t>Pedro</t>
  </si>
  <si>
    <t>Cliente 3</t>
  </si>
  <si>
    <t>Cliente 4</t>
  </si>
  <si>
    <t>Cliente 5</t>
  </si>
  <si>
    <t>Cliente 6</t>
  </si>
  <si>
    <t>Cliente 7</t>
  </si>
  <si>
    <t>Cliente 8</t>
  </si>
  <si>
    <t>Cliente 9</t>
  </si>
  <si>
    <t>Cliente 10</t>
  </si>
  <si>
    <t>Cliente 11</t>
  </si>
  <si>
    <t>Cliente 13</t>
  </si>
  <si>
    <t>Cliente 14</t>
  </si>
  <si>
    <t>Cliente 15</t>
  </si>
  <si>
    <t>Cliente 16</t>
  </si>
  <si>
    <t>Cliente 18</t>
  </si>
  <si>
    <t>Cliente 19</t>
  </si>
  <si>
    <t>Cliente 20</t>
  </si>
  <si>
    <t>Cliente 21</t>
  </si>
  <si>
    <t>TALLER TIPO 1</t>
  </si>
  <si>
    <t>Fecha</t>
  </si>
  <si>
    <t>Pagado</t>
  </si>
  <si>
    <t>Pendiente</t>
  </si>
  <si>
    <t>Comentarios</t>
  </si>
  <si>
    <t>email</t>
  </si>
  <si>
    <t>telefono</t>
  </si>
  <si>
    <t>Nombre 4</t>
  </si>
  <si>
    <t>Nombre 5</t>
  </si>
  <si>
    <t>Nombre 6</t>
  </si>
  <si>
    <t>Nombre 7</t>
  </si>
  <si>
    <t>Nombre 8</t>
  </si>
  <si>
    <t>Nombre 9</t>
  </si>
  <si>
    <t>Nombre 10</t>
  </si>
  <si>
    <t>Nombre 11</t>
  </si>
  <si>
    <t>Nombre 12</t>
  </si>
  <si>
    <t>horas</t>
  </si>
  <si>
    <t>coste / hora</t>
  </si>
  <si>
    <t>Indirectos / estructurales</t>
  </si>
  <si>
    <t>Directos</t>
  </si>
  <si>
    <t>Dossieres</t>
  </si>
  <si>
    <t>Alquiler sala</t>
  </si>
  <si>
    <t>Transporte</t>
  </si>
  <si>
    <t>Dietas</t>
  </si>
  <si>
    <t>Beneficio</t>
  </si>
  <si>
    <t>Precio/hora final</t>
  </si>
  <si>
    <t>/h</t>
  </si>
  <si>
    <t>unidades vendidas</t>
  </si>
  <si>
    <t>PVP</t>
  </si>
  <si>
    <t>Producto 1</t>
  </si>
  <si>
    <t>Producto 2</t>
  </si>
  <si>
    <t>Producto 3</t>
  </si>
  <si>
    <t>Producto 4</t>
  </si>
  <si>
    <t>Producto 5</t>
  </si>
  <si>
    <t>Producto 6</t>
  </si>
  <si>
    <t>Producto 7</t>
  </si>
  <si>
    <t>Producto 8</t>
  </si>
  <si>
    <t>Producto 9</t>
  </si>
  <si>
    <t>Producto 10</t>
  </si>
  <si>
    <t>Producto 11</t>
  </si>
  <si>
    <t>Producto 12</t>
  </si>
  <si>
    <t>Producto 13</t>
  </si>
  <si>
    <t>Producto 14</t>
  </si>
  <si>
    <t>Producto 15</t>
  </si>
  <si>
    <t>Producto 16</t>
  </si>
  <si>
    <t>Producto 17</t>
  </si>
  <si>
    <t>Producto 18</t>
  </si>
  <si>
    <t>Producto 19</t>
  </si>
  <si>
    <t>Coste</t>
  </si>
  <si>
    <t>Coste 1</t>
  </si>
  <si>
    <t>Coste 2</t>
  </si>
  <si>
    <t>Coste 3</t>
  </si>
  <si>
    <t>Coste 4</t>
  </si>
  <si>
    <t>Coste 5</t>
  </si>
  <si>
    <t>Coste 6</t>
  </si>
  <si>
    <t>Coste 7</t>
  </si>
  <si>
    <t>Coste 8</t>
  </si>
  <si>
    <t>Total coste</t>
  </si>
  <si>
    <t>Material para la sesión</t>
  </si>
  <si>
    <t>Gasto Directo (sesiones individuales)</t>
  </si>
  <si>
    <t>Precio / hora Indirecto + estructural. Sirve para la pestaña de los cursos y talleres. Es decir, para lo grupal.</t>
  </si>
  <si>
    <t>Precios base</t>
  </si>
  <si>
    <t>Precio / hora de vídeo grabado</t>
  </si>
  <si>
    <t>La media de este tipo de cursos en la red está por debajo de 2,5€/h</t>
  </si>
  <si>
    <t>Precio / hora de lectura texto propio</t>
  </si>
  <si>
    <t>Este precio ni se contempla en muchos cursos online así que decidimos nosotros</t>
  </si>
  <si>
    <t>Precio / hora sesiones en directo</t>
  </si>
  <si>
    <t>La media de la hora / online en directo en la red está por debajo de los 12€.</t>
  </si>
  <si>
    <t>Precio / semana acompañamiento diario WhatsApp</t>
  </si>
  <si>
    <t>4 euros / día / alumno</t>
  </si>
  <si>
    <t>Tiempo invertido</t>
  </si>
  <si>
    <t>Horas de vídeo grabado</t>
  </si>
  <si>
    <t>Indica el número de horas de vídeo tu curso.</t>
  </si>
  <si>
    <t>Horas de lectura de texto adicional</t>
  </si>
  <si>
    <t>Opcional: Indica el número de horas de lectura de material ADICIONAL a los vídeos, hecho por ti, que proporcionas en el curso</t>
  </si>
  <si>
    <t>Horas de sesiones en directo</t>
  </si>
  <si>
    <t>Semanas de acompañamiento vía Whatsapp</t>
  </si>
  <si>
    <t>Opcional: Indica el tiempo en semanas que vas a tener el grupo abierto para dudas</t>
  </si>
  <si>
    <t>Precio royalties (si aplica)</t>
  </si>
  <si>
    <t>Tasa a pagar a un tercero si tu formación lo requiere</t>
  </si>
  <si>
    <t>Opcional: Indica el importe que tienes que pagar por los derechos de formación de tu terapia.</t>
  </si>
  <si>
    <t>Opcional: Indica el número de horas de sesiones en directo(tipo Zoom) para correcciones, prácticas, dudas, etc.</t>
  </si>
  <si>
    <t>PARA CALCULAR EL PRECIO DE LOS TALLERES PRESENCIALES O ONLINE EN DIRECTO</t>
  </si>
  <si>
    <t>PARA LLEVAR EL UN COTROL DE LOS INGRESOS DE LAS TERAPIAS INDIVIDUALES</t>
  </si>
  <si>
    <t>PARA CALCULAR EL PRECIO DE UN CURSO ONLINE GRABADO</t>
  </si>
  <si>
    <t>PARA CALCULAR EL PRECIO DE TU MÉTODO INDIVIDUAL</t>
  </si>
  <si>
    <t>Precio / hora de sesión individual</t>
  </si>
  <si>
    <t>Precio que has calculado con este excel en mi precio/hora</t>
  </si>
  <si>
    <t>Precio / hora de sesión grupal</t>
  </si>
  <si>
    <t>Este precio debería ser como mínimo el mismo que el anterior</t>
  </si>
  <si>
    <t>Precio / hora de sesiones grabadas</t>
  </si>
  <si>
    <t>4 euros / día / alumno (es un precio aprox. Depende de la intensidad)</t>
  </si>
  <si>
    <t>Precio hora de vídeo/audio grabado que incluya tu método (sesiones, meditaciones…)</t>
  </si>
  <si>
    <t>Costes adicionales</t>
  </si>
  <si>
    <t>Valor de la documentación extra entregada</t>
  </si>
  <si>
    <t>Coste de un colaborador externo</t>
  </si>
  <si>
    <t>Coste de un colaborador externo 2</t>
  </si>
  <si>
    <t>Opcional: Si entregas algun material extra que quieras valorar</t>
  </si>
  <si>
    <t>Opcional: si algun otro profesional participa de tu proyecto</t>
  </si>
  <si>
    <t>Opcional: si entregas algun producto material, como aceites, dossieres,…</t>
  </si>
  <si>
    <t>Alquiler de una sala</t>
  </si>
  <si>
    <t>Productos entregados a al cliente</t>
  </si>
  <si>
    <t>Opcional: precio de la sala de terapia para "x" sesiones del método</t>
  </si>
  <si>
    <t>Horas de sesiones individuales</t>
  </si>
  <si>
    <t>Horas de sesiones grupales</t>
  </si>
  <si>
    <t>Total de horas de terapia individual de tu método</t>
  </si>
  <si>
    <t>Total de horas grupales de tu método</t>
  </si>
  <si>
    <t>Horas de vídeo entregado</t>
  </si>
  <si>
    <t>Indica el número de horas de vídeos que aportas a tu cliente</t>
  </si>
  <si>
    <t>PARA CALCULAR COMO DIVIDIR LOS INGRESOS ENTRE MIS CUENTAS</t>
  </si>
  <si>
    <t>RESERVA</t>
  </si>
  <si>
    <t>IMPUESTOS</t>
  </si>
  <si>
    <t>NOMINA (SOCIOS)</t>
  </si>
  <si>
    <t>CONCEPTO</t>
  </si>
  <si>
    <t>IMPORTE</t>
  </si>
  <si>
    <t>Curso X</t>
  </si>
  <si>
    <t>Taller Y</t>
  </si>
  <si>
    <t>Curso Online Z</t>
  </si>
  <si>
    <t>Retiro T</t>
  </si>
  <si>
    <t>Terapia Individual (de otra pestaña)</t>
  </si>
  <si>
    <t>PARA CALCULAR TU PRECIO / HORA MEDIO PARA ALCANZAR TU NÓMINA DESEADA</t>
  </si>
  <si>
    <t>PARA GESTIONAR LAS VENTAS E INGRESOS DE PRODUCTOS FÍSICOS</t>
  </si>
  <si>
    <t>PARA GESTIONAR EL PRECIO DE COSTE DE PRODUCTOS FÍSICOS</t>
  </si>
  <si>
    <t>PARA GESTIONAR TU NÓMINA DESEADA Y TUS GASTOS DIARIOS REALES</t>
  </si>
  <si>
    <t>PARA GESTIONAR LOS GASTOS DE LOS TRABAJADORES INTERNOS DE LA EMPRESA</t>
  </si>
  <si>
    <t>PARA GESTIONAR LOS GASTOS DE LOS COLABORADORES EXTERNOS</t>
  </si>
  <si>
    <t>ESTADÍSTICAS DE LOS CANALES (REDES) QUE MEJOR TE FUNCIONAN SEGÚN SERVICIO</t>
  </si>
  <si>
    <t>ESTADÍSTICAS DE RENDIMIENTO DE TU PROYECTO</t>
  </si>
  <si>
    <t>Alex</t>
  </si>
  <si>
    <t>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</si>
</sst>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1]"/>
    <numFmt numFmtId="165" formatCode="_-* #,##0.00\ &quot;€&quot;_-;\-* #,##0.00\ &quot;€&quot;_-;_-* &quot;-&quot;??\ &quot;€&quot;_-;_-@"/>
    <numFmt numFmtId="166" formatCode="_-* #,##0.00\ [$€-C0A]_-;\-* #,##0.00\ [$€-C0A]_-;_-* &quot;-&quot;??\ [$€-C0A]_-;_-@"/>
    <numFmt numFmtId="167" formatCode="d/m/yyyy"/>
    <numFmt numFmtId="168" formatCode="_-* #,##0.00\ [$€-C0A]_-;\-* #,##0.00\ [$€-C0A]_-;_-* &quot;-&quot;??\ [$€-C0A]_-;_-@_-"/>
  </numFmts>
  <fonts count="34" x14ac:knownFonts="1">
    <font>
      <sz val="10"/>
      <color rgb="FF000000"/>
      <name val="Arial"/>
    </font>
    <font>
      <sz val="10"/>
      <color theme="1"/>
      <name val="Arial"/>
    </font>
    <font>
      <b/>
      <sz val="10"/>
      <color rgb="FFFFFFFF"/>
      <name val="Arial"/>
    </font>
    <font>
      <b/>
      <sz val="10"/>
      <color theme="1"/>
      <name val="Arial"/>
    </font>
    <font>
      <sz val="10"/>
      <color rgb="FFFF9900"/>
      <name val="Arial"/>
    </font>
    <font>
      <b/>
      <sz val="10"/>
      <color rgb="FF000000"/>
      <name val="Arial"/>
    </font>
    <font>
      <b/>
      <sz val="10"/>
      <color rgb="FFFF9900"/>
      <name val="Arial"/>
    </font>
    <font>
      <sz val="10"/>
      <color theme="5"/>
      <name val="Arial"/>
    </font>
    <font>
      <b/>
      <sz val="10"/>
      <color theme="0"/>
      <name val="Arial"/>
    </font>
    <font>
      <b/>
      <sz val="10"/>
      <color rgb="FFB6D7A8"/>
      <name val="Arial"/>
    </font>
    <font>
      <b/>
      <sz val="10"/>
      <color rgb="FFEA9999"/>
      <name val="Arial"/>
    </font>
    <font>
      <b/>
      <sz val="10"/>
      <color rgb="FF548135"/>
      <name val="Arial"/>
    </font>
    <font>
      <b/>
      <sz val="10"/>
      <color rgb="FF85200C"/>
      <name val="Arial"/>
    </font>
    <font>
      <sz val="10"/>
      <color rgb="FFFFFFFF"/>
      <name val="Arial"/>
    </font>
    <font>
      <sz val="10"/>
      <color theme="1"/>
      <name val="Calibri"/>
    </font>
    <font>
      <b/>
      <sz val="10"/>
      <color rgb="FF38761D"/>
      <name val="Arial"/>
    </font>
    <font>
      <b/>
      <sz val="10"/>
      <color rgb="FFFF0000"/>
      <name val="Arial"/>
    </font>
    <font>
      <b/>
      <sz val="10"/>
      <color rgb="FF980000"/>
      <name val="Arial"/>
    </font>
    <font>
      <sz val="10"/>
      <color rgb="FF980000"/>
      <name val="Arial"/>
    </font>
    <font>
      <b/>
      <sz val="10"/>
      <color rgb="FF073763"/>
      <name val="Arial"/>
    </font>
    <font>
      <sz val="10"/>
      <name val="Arial"/>
    </font>
    <font>
      <b/>
      <sz val="10"/>
      <color theme="0"/>
      <name val="Arial"/>
      <family val="2"/>
    </font>
    <font>
      <b/>
      <sz val="10"/>
      <color rgb="FFFFFFFF"/>
      <name val="Arial"/>
      <family val="2"/>
    </font>
    <font>
      <sz val="10"/>
      <color rgb="FFFFFFFF"/>
      <name val="Arial"/>
      <family val="2"/>
    </font>
    <font>
      <sz val="10"/>
      <name val="Arial"/>
      <family val="2"/>
    </font>
    <font>
      <b/>
      <sz val="10"/>
      <color rgb="FF274E13"/>
      <name val="Arial"/>
      <family val="2"/>
    </font>
    <font>
      <sz val="10"/>
      <color rgb="FF274E13"/>
      <name val="Arial"/>
      <family val="2"/>
    </font>
    <font>
      <sz val="10"/>
      <color rgb="FFC00000"/>
      <name val="Arial"/>
      <family val="2"/>
    </font>
    <font>
      <sz val="10"/>
      <color rgb="FF000000"/>
      <name val="Arial"/>
    </font>
    <font>
      <sz val="10"/>
      <color theme="1"/>
      <name val="Arial"/>
      <family val="2"/>
    </font>
    <font>
      <sz val="10"/>
      <color theme="0"/>
      <name val="Arial"/>
      <family val="2"/>
    </font>
    <font>
      <sz val="10"/>
      <color rgb="FF000000"/>
      <name val="Arial"/>
      <family val="2"/>
    </font>
    <font>
      <b/>
      <sz val="10"/>
      <color theme="1"/>
      <name val="Arial"/>
      <family val="2"/>
    </font>
    <font>
      <sz val="8"/>
      <name val="Arial"/>
      <family val="2"/>
    </font>
  </fonts>
  <fills count="45">
    <fill>
      <patternFill patternType="none"/>
    </fill>
    <fill>
      <patternFill patternType="gray125"/>
    </fill>
    <fill>
      <patternFill patternType="solid">
        <fgColor rgb="FF000000"/>
        <bgColor rgb="FF000000"/>
      </patternFill>
    </fill>
    <fill>
      <patternFill patternType="solid">
        <fgColor rgb="FF38761D"/>
        <bgColor rgb="FF38761D"/>
      </patternFill>
    </fill>
    <fill>
      <patternFill patternType="solid">
        <fgColor rgb="FF93C47D"/>
        <bgColor rgb="FF93C47D"/>
      </patternFill>
    </fill>
    <fill>
      <patternFill patternType="solid">
        <fgColor rgb="FFD9EAD3"/>
        <bgColor rgb="FFD9EAD3"/>
      </patternFill>
    </fill>
    <fill>
      <patternFill patternType="solid">
        <fgColor rgb="FF00FF00"/>
        <bgColor rgb="FF00FF00"/>
      </patternFill>
    </fill>
    <fill>
      <patternFill patternType="solid">
        <fgColor rgb="FF990000"/>
        <bgColor rgb="FF990000"/>
      </patternFill>
    </fill>
    <fill>
      <patternFill patternType="solid">
        <fgColor rgb="FFEA9999"/>
        <bgColor rgb="FFEA9999"/>
      </patternFill>
    </fill>
    <fill>
      <patternFill patternType="solid">
        <fgColor rgb="FFE06666"/>
        <bgColor rgb="FFE06666"/>
      </patternFill>
    </fill>
    <fill>
      <patternFill patternType="solid">
        <fgColor rgb="FFF4CCCC"/>
        <bgColor rgb="FFF4CCCC"/>
      </patternFill>
    </fill>
    <fill>
      <patternFill patternType="solid">
        <fgColor rgb="FFC00000"/>
        <bgColor rgb="FFC00000"/>
      </patternFill>
    </fill>
    <fill>
      <patternFill patternType="solid">
        <fgColor rgb="FFAC0404"/>
        <bgColor rgb="FFAC0404"/>
      </patternFill>
    </fill>
    <fill>
      <patternFill patternType="solid">
        <fgColor rgb="FFFF0000"/>
        <bgColor rgb="FFFF0000"/>
      </patternFill>
    </fill>
    <fill>
      <patternFill patternType="solid">
        <fgColor rgb="FF7F7F7F"/>
        <bgColor rgb="FF7F7F7F"/>
      </patternFill>
    </fill>
    <fill>
      <patternFill patternType="solid">
        <fgColor rgb="FFBFBFBF"/>
        <bgColor rgb="FFBFBFBF"/>
      </patternFill>
    </fill>
    <fill>
      <patternFill patternType="solid">
        <fgColor rgb="FF434343"/>
        <bgColor rgb="FF434343"/>
      </patternFill>
    </fill>
    <fill>
      <patternFill patternType="solid">
        <fgColor rgb="FF6AA84F"/>
        <bgColor rgb="FF6AA84F"/>
      </patternFill>
    </fill>
    <fill>
      <patternFill patternType="solid">
        <fgColor rgb="FF11E711"/>
        <bgColor rgb="FF11E711"/>
      </patternFill>
    </fill>
    <fill>
      <patternFill patternType="solid">
        <fgColor rgb="FFE6B8AF"/>
        <bgColor rgb="FFE6B8AF"/>
      </patternFill>
    </fill>
    <fill>
      <patternFill patternType="solid">
        <fgColor rgb="FFCC0000"/>
        <bgColor rgb="FFCC0000"/>
      </patternFill>
    </fill>
    <fill>
      <patternFill patternType="solid">
        <fgColor rgb="FF4A86E8"/>
        <bgColor rgb="FF4A86E8"/>
      </patternFill>
    </fill>
    <fill>
      <patternFill patternType="solid">
        <fgColor rgb="FFCFE2F3"/>
        <bgColor rgb="FFCFE2F3"/>
      </patternFill>
    </fill>
    <fill>
      <patternFill patternType="solid">
        <fgColor rgb="FFEFEFEF"/>
        <bgColor rgb="FFEFEFEF"/>
      </patternFill>
    </fill>
    <fill>
      <patternFill patternType="solid">
        <fgColor theme="1"/>
        <bgColor theme="1"/>
      </patternFill>
    </fill>
    <fill>
      <patternFill patternType="solid">
        <fgColor rgb="FFFFE1E1"/>
        <bgColor rgb="FFFFE1E1"/>
      </patternFill>
    </fill>
    <fill>
      <patternFill patternType="solid">
        <fgColor rgb="FF548135"/>
        <bgColor rgb="FF548135"/>
      </patternFill>
    </fill>
    <fill>
      <patternFill patternType="solid">
        <fgColor rgb="FFB6D7A8"/>
        <bgColor rgb="FFB6D7A8"/>
      </patternFill>
    </fill>
    <fill>
      <patternFill patternType="solid">
        <fgColor rgb="FF9FC5E8"/>
        <bgColor rgb="FF9FC5E8"/>
      </patternFill>
    </fill>
    <fill>
      <patternFill patternType="solid">
        <fgColor rgb="FFFFF2CC"/>
        <bgColor rgb="FFFFF2CC"/>
      </patternFill>
    </fill>
    <fill>
      <patternFill patternType="solid">
        <fgColor theme="4"/>
        <bgColor indexed="64"/>
      </patternFill>
    </fill>
    <fill>
      <patternFill patternType="solid">
        <fgColor rgb="FFF2F2F2"/>
        <bgColor rgb="FFF2F2F2"/>
      </patternFill>
    </fill>
    <fill>
      <patternFill patternType="solid">
        <fgColor theme="0"/>
        <bgColor indexed="64"/>
      </patternFill>
    </fill>
    <fill>
      <patternFill patternType="solid">
        <fgColor rgb="FFFDD3D3"/>
        <bgColor rgb="FFEFEFEF"/>
      </patternFill>
    </fill>
    <fill>
      <patternFill patternType="solid">
        <fgColor theme="1"/>
        <bgColor indexed="64"/>
      </patternFill>
    </fill>
    <fill>
      <patternFill patternType="solid">
        <fgColor theme="9" tint="-0.249977111117893"/>
        <bgColor rgb="FF277E3E"/>
      </patternFill>
    </fill>
    <fill>
      <patternFill patternType="solid">
        <fgColor theme="9" tint="-0.249977111117893"/>
        <bgColor indexed="64"/>
      </patternFill>
    </fill>
    <fill>
      <patternFill patternType="solid">
        <fgColor theme="9" tint="0.79998168889431442"/>
        <bgColor indexed="64"/>
      </patternFill>
    </fill>
    <fill>
      <patternFill patternType="solid">
        <fgColor rgb="FF580000"/>
        <bgColor rgb="FFAC0404"/>
      </patternFill>
    </fill>
    <fill>
      <patternFill patternType="solid">
        <fgColor rgb="FFE27A7A"/>
        <bgColor rgb="FFF4CCCC"/>
      </patternFill>
    </fill>
    <fill>
      <patternFill patternType="solid">
        <fgColor rgb="FFD53F3F"/>
        <bgColor rgb="FFE06666"/>
      </patternFill>
    </fill>
    <fill>
      <patternFill patternType="solid">
        <fgColor rgb="FFFDD3D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DD3D3"/>
        <bgColor rgb="FFEA9999"/>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44" fontId="28" fillId="0" borderId="0" applyFont="0" applyFill="0" applyBorder="0" applyAlignment="0" applyProtection="0"/>
  </cellStyleXfs>
  <cellXfs count="241">
    <xf numFmtId="0" fontId="0" fillId="0" borderId="0" xfId="0" applyFont="1" applyAlignment="1"/>
    <xf numFmtId="0" fontId="1" fillId="2" borderId="1" xfId="0" applyFont="1" applyFill="1" applyBorder="1"/>
    <xf numFmtId="164" fontId="2" fillId="2" borderId="1" xfId="0" applyNumberFormat="1" applyFont="1" applyFill="1" applyBorder="1"/>
    <xf numFmtId="0" fontId="2" fillId="3" borderId="1" xfId="0" applyFont="1" applyFill="1" applyBorder="1" applyAlignment="1">
      <alignment vertical="center"/>
    </xf>
    <xf numFmtId="164" fontId="1" fillId="3" borderId="1" xfId="0" applyNumberFormat="1" applyFont="1" applyFill="1" applyBorder="1" applyAlignment="1">
      <alignment vertical="center"/>
    </xf>
    <xf numFmtId="0" fontId="1" fillId="3" borderId="1" xfId="0" applyFont="1" applyFill="1" applyBorder="1" applyAlignment="1">
      <alignment vertical="center"/>
    </xf>
    <xf numFmtId="0" fontId="3" fillId="0" borderId="0" xfId="0" applyFont="1"/>
    <xf numFmtId="164" fontId="3" fillId="0" borderId="0" xfId="0" applyNumberFormat="1" applyFont="1"/>
    <xf numFmtId="0" fontId="2" fillId="0" borderId="0" xfId="0" applyFont="1"/>
    <xf numFmtId="0" fontId="3" fillId="4" borderId="1" xfId="0" applyFont="1" applyFill="1" applyBorder="1"/>
    <xf numFmtId="164" fontId="3" fillId="4" borderId="1" xfId="0" applyNumberFormat="1" applyFont="1" applyFill="1" applyBorder="1"/>
    <xf numFmtId="164" fontId="2" fillId="4" borderId="1" xfId="0" applyNumberFormat="1" applyFont="1" applyFill="1" applyBorder="1"/>
    <xf numFmtId="0" fontId="1" fillId="0" borderId="0" xfId="0" applyFont="1"/>
    <xf numFmtId="164" fontId="1" fillId="0" borderId="0" xfId="0" applyNumberFormat="1" applyFont="1" applyAlignment="1">
      <alignment horizontal="right"/>
    </xf>
    <xf numFmtId="164" fontId="1" fillId="0" borderId="0" xfId="0" applyNumberFormat="1" applyFont="1"/>
    <xf numFmtId="164" fontId="1" fillId="5" borderId="1" xfId="0" applyNumberFormat="1" applyFont="1" applyFill="1" applyBorder="1"/>
    <xf numFmtId="164" fontId="0" fillId="0" borderId="0" xfId="0" applyNumberFormat="1" applyFont="1" applyAlignment="1">
      <alignment horizontal="right"/>
    </xf>
    <xf numFmtId="164" fontId="4" fillId="0" borderId="0" xfId="0" applyNumberFormat="1" applyFont="1"/>
    <xf numFmtId="0" fontId="4" fillId="0" borderId="0" xfId="0" applyFont="1"/>
    <xf numFmtId="164" fontId="4" fillId="0" borderId="0" xfId="0" applyNumberFormat="1" applyFont="1" applyAlignment="1">
      <alignment horizontal="right"/>
    </xf>
    <xf numFmtId="0" fontId="1" fillId="5" borderId="1" xfId="0" applyFont="1" applyFill="1" applyBorder="1"/>
    <xf numFmtId="0" fontId="0" fillId="0" borderId="0" xfId="0" applyFont="1"/>
    <xf numFmtId="164" fontId="6" fillId="0" borderId="0" xfId="0" applyNumberFormat="1" applyFont="1"/>
    <xf numFmtId="164" fontId="6" fillId="0" borderId="0" xfId="0" applyNumberFormat="1" applyFont="1" applyAlignment="1">
      <alignment horizontal="right"/>
    </xf>
    <xf numFmtId="0" fontId="6" fillId="0" borderId="0" xfId="0" applyFont="1"/>
    <xf numFmtId="0" fontId="2" fillId="3" borderId="1" xfId="0" applyFont="1" applyFill="1" applyBorder="1"/>
    <xf numFmtId="164" fontId="2" fillId="3" borderId="1" xfId="0" applyNumberFormat="1" applyFont="1" applyFill="1" applyBorder="1"/>
    <xf numFmtId="164" fontId="5" fillId="6" borderId="1" xfId="0" applyNumberFormat="1" applyFont="1" applyFill="1" applyBorder="1"/>
    <xf numFmtId="0" fontId="2" fillId="7" borderId="1" xfId="0" applyFont="1" applyFill="1" applyBorder="1" applyAlignment="1">
      <alignment vertical="center"/>
    </xf>
    <xf numFmtId="164" fontId="2" fillId="7" borderId="1" xfId="0" applyNumberFormat="1" applyFont="1" applyFill="1" applyBorder="1" applyAlignment="1">
      <alignment vertical="center"/>
    </xf>
    <xf numFmtId="0" fontId="2" fillId="8" borderId="1" xfId="0" applyFont="1" applyFill="1" applyBorder="1"/>
    <xf numFmtId="164" fontId="2" fillId="8" borderId="1" xfId="0" applyNumberFormat="1" applyFont="1" applyFill="1" applyBorder="1"/>
    <xf numFmtId="164" fontId="7" fillId="0" borderId="0" xfId="0" applyNumberFormat="1" applyFont="1"/>
    <xf numFmtId="0" fontId="8" fillId="9" borderId="1" xfId="0" applyFont="1" applyFill="1" applyBorder="1"/>
    <xf numFmtId="164" fontId="8" fillId="9" borderId="1" xfId="0" applyNumberFormat="1" applyFont="1" applyFill="1" applyBorder="1"/>
    <xf numFmtId="0" fontId="1" fillId="10" borderId="1" xfId="0" applyFont="1" applyFill="1" applyBorder="1"/>
    <xf numFmtId="164" fontId="1" fillId="10" borderId="1" xfId="0" applyNumberFormat="1" applyFont="1" applyFill="1" applyBorder="1"/>
    <xf numFmtId="0" fontId="8" fillId="11" borderId="1" xfId="0" applyFont="1" applyFill="1" applyBorder="1"/>
    <xf numFmtId="164" fontId="8" fillId="11" borderId="1" xfId="0" applyNumberFormat="1" applyFont="1" applyFill="1" applyBorder="1"/>
    <xf numFmtId="0" fontId="2" fillId="11" borderId="1" xfId="0" applyFont="1" applyFill="1" applyBorder="1"/>
    <xf numFmtId="164" fontId="2" fillId="11" borderId="1" xfId="0" applyNumberFormat="1" applyFont="1" applyFill="1" applyBorder="1"/>
    <xf numFmtId="0" fontId="8" fillId="12" borderId="1" xfId="0" applyFont="1" applyFill="1" applyBorder="1"/>
    <xf numFmtId="164" fontId="8" fillId="12" borderId="1" xfId="0" applyNumberFormat="1" applyFont="1" applyFill="1" applyBorder="1"/>
    <xf numFmtId="0" fontId="2" fillId="7" borderId="1" xfId="0" applyFont="1" applyFill="1" applyBorder="1"/>
    <xf numFmtId="164" fontId="2" fillId="7" borderId="1" xfId="0" applyNumberFormat="1" applyFont="1" applyFill="1" applyBorder="1"/>
    <xf numFmtId="164" fontId="2" fillId="13" borderId="1" xfId="0" applyNumberFormat="1" applyFont="1" applyFill="1" applyBorder="1"/>
    <xf numFmtId="164" fontId="9" fillId="3" borderId="1" xfId="0" applyNumberFormat="1" applyFont="1" applyFill="1" applyBorder="1"/>
    <xf numFmtId="164" fontId="10" fillId="7" borderId="1" xfId="0" applyNumberFormat="1" applyFont="1" applyFill="1" applyBorder="1"/>
    <xf numFmtId="0" fontId="10" fillId="7" borderId="1" xfId="0" applyFont="1" applyFill="1" applyBorder="1"/>
    <xf numFmtId="0" fontId="2" fillId="14" borderId="1" xfId="0" applyFont="1" applyFill="1" applyBorder="1"/>
    <xf numFmtId="164" fontId="3" fillId="14" borderId="1" xfId="0" applyNumberFormat="1" applyFont="1" applyFill="1" applyBorder="1"/>
    <xf numFmtId="0" fontId="11" fillId="15" borderId="1" xfId="0" applyFont="1" applyFill="1" applyBorder="1"/>
    <xf numFmtId="164" fontId="11" fillId="15" borderId="1" xfId="0" applyNumberFormat="1" applyFont="1" applyFill="1" applyBorder="1"/>
    <xf numFmtId="0" fontId="2" fillId="2" borderId="1" xfId="0" applyFont="1" applyFill="1" applyBorder="1" applyAlignment="1">
      <alignment horizontal="right"/>
    </xf>
    <xf numFmtId="0" fontId="2" fillId="2" borderId="1" xfId="0" applyFont="1" applyFill="1" applyBorder="1"/>
    <xf numFmtId="0" fontId="2" fillId="16" borderId="1" xfId="0" applyFont="1" applyFill="1" applyBorder="1"/>
    <xf numFmtId="0" fontId="3" fillId="10" borderId="1" xfId="0" applyFont="1" applyFill="1" applyBorder="1"/>
    <xf numFmtId="0" fontId="2" fillId="17" borderId="1" xfId="0" applyFont="1" applyFill="1" applyBorder="1"/>
    <xf numFmtId="164" fontId="2" fillId="17" borderId="1" xfId="0" applyNumberFormat="1" applyFont="1" applyFill="1" applyBorder="1"/>
    <xf numFmtId="164" fontId="3" fillId="18" borderId="1" xfId="0" applyNumberFormat="1" applyFont="1" applyFill="1" applyBorder="1"/>
    <xf numFmtId="0" fontId="2" fillId="16" borderId="1" xfId="0" applyFont="1" applyFill="1" applyBorder="1" applyAlignment="1">
      <alignment horizontal="right"/>
    </xf>
    <xf numFmtId="0" fontId="12" fillId="19" borderId="1" xfId="0" applyFont="1" applyFill="1" applyBorder="1"/>
    <xf numFmtId="164" fontId="12" fillId="19" borderId="1" xfId="0" applyNumberFormat="1" applyFont="1" applyFill="1" applyBorder="1"/>
    <xf numFmtId="0" fontId="5" fillId="19" borderId="1" xfId="0" applyFont="1" applyFill="1" applyBorder="1"/>
    <xf numFmtId="0" fontId="13" fillId="2" borderId="1" xfId="0" applyFont="1" applyFill="1" applyBorder="1"/>
    <xf numFmtId="0" fontId="2" fillId="13" borderId="1" xfId="0" applyFont="1" applyFill="1" applyBorder="1"/>
    <xf numFmtId="0" fontId="13" fillId="13" borderId="1" xfId="0" applyFont="1" applyFill="1" applyBorder="1"/>
    <xf numFmtId="0" fontId="2" fillId="20" borderId="1" xfId="0" applyFont="1" applyFill="1" applyBorder="1"/>
    <xf numFmtId="164" fontId="2" fillId="20" borderId="1" xfId="0" applyNumberFormat="1" applyFont="1" applyFill="1" applyBorder="1"/>
    <xf numFmtId="0" fontId="2" fillId="21" borderId="1" xfId="0" applyFont="1" applyFill="1" applyBorder="1"/>
    <xf numFmtId="0" fontId="13" fillId="21" borderId="1" xfId="0" applyFont="1" applyFill="1" applyBorder="1"/>
    <xf numFmtId="0" fontId="1" fillId="22" borderId="1" xfId="0" applyFont="1" applyFill="1" applyBorder="1"/>
    <xf numFmtId="164" fontId="3" fillId="23" borderId="1" xfId="0" applyNumberFormat="1" applyFont="1" applyFill="1" applyBorder="1"/>
    <xf numFmtId="0" fontId="2" fillId="24" borderId="1" xfId="0" applyFont="1" applyFill="1" applyBorder="1" applyAlignment="1">
      <alignment vertical="center"/>
    </xf>
    <xf numFmtId="0" fontId="2" fillId="24" borderId="1" xfId="0" applyFont="1" applyFill="1" applyBorder="1" applyAlignment="1">
      <alignment horizontal="right" vertical="center"/>
    </xf>
    <xf numFmtId="164" fontId="2" fillId="24" borderId="1" xfId="0" applyNumberFormat="1" applyFont="1" applyFill="1" applyBorder="1" applyAlignment="1">
      <alignment horizontal="right" vertical="center"/>
    </xf>
    <xf numFmtId="0" fontId="13" fillId="24" borderId="1" xfId="0" applyFont="1" applyFill="1" applyBorder="1" applyAlignment="1">
      <alignment horizontal="center" vertical="center"/>
    </xf>
    <xf numFmtId="0" fontId="2" fillId="24" borderId="1" xfId="0" applyFont="1" applyFill="1" applyBorder="1" applyAlignment="1">
      <alignment horizontal="center" vertical="center"/>
    </xf>
    <xf numFmtId="0" fontId="13" fillId="24" borderId="1" xfId="0" applyFont="1" applyFill="1" applyBorder="1" applyAlignment="1">
      <alignment vertical="center"/>
    </xf>
    <xf numFmtId="0" fontId="2" fillId="12" borderId="1" xfId="0" applyFont="1" applyFill="1" applyBorder="1" applyAlignment="1">
      <alignment vertical="center"/>
    </xf>
    <xf numFmtId="0" fontId="2" fillId="12" borderId="1" xfId="0" applyFont="1" applyFill="1" applyBorder="1" applyAlignment="1">
      <alignment horizontal="right" vertical="center"/>
    </xf>
    <xf numFmtId="164" fontId="2" fillId="12" borderId="1" xfId="0" applyNumberFormat="1" applyFont="1" applyFill="1" applyBorder="1" applyAlignment="1">
      <alignment horizontal="right" vertical="center"/>
    </xf>
    <xf numFmtId="0" fontId="13" fillId="12" borderId="1" xfId="0" applyFont="1" applyFill="1" applyBorder="1" applyAlignment="1">
      <alignment horizontal="center" vertical="center"/>
    </xf>
    <xf numFmtId="0" fontId="13" fillId="12" borderId="1" xfId="0" applyFont="1" applyFill="1" applyBorder="1" applyAlignment="1">
      <alignment vertical="center"/>
    </xf>
    <xf numFmtId="165" fontId="0" fillId="0" borderId="0" xfId="0" applyNumberFormat="1" applyFont="1"/>
    <xf numFmtId="166" fontId="0" fillId="25" borderId="1" xfId="0" applyNumberFormat="1" applyFont="1" applyFill="1" applyBorder="1"/>
    <xf numFmtId="0" fontId="2" fillId="9" borderId="1" xfId="0" applyFont="1" applyFill="1" applyBorder="1"/>
    <xf numFmtId="164" fontId="2" fillId="9" borderId="1" xfId="0" applyNumberFormat="1" applyFont="1" applyFill="1" applyBorder="1"/>
    <xf numFmtId="164" fontId="13" fillId="12" borderId="1" xfId="0" applyNumberFormat="1" applyFont="1" applyFill="1" applyBorder="1" applyAlignment="1">
      <alignment vertical="center"/>
    </xf>
    <xf numFmtId="166" fontId="2" fillId="9" borderId="1" xfId="0" applyNumberFormat="1" applyFont="1" applyFill="1" applyBorder="1"/>
    <xf numFmtId="0" fontId="2" fillId="26" borderId="1" xfId="0" applyFont="1" applyFill="1" applyBorder="1"/>
    <xf numFmtId="164" fontId="2" fillId="26" borderId="1" xfId="0" applyNumberFormat="1" applyFont="1" applyFill="1" applyBorder="1"/>
    <xf numFmtId="0" fontId="2" fillId="4" borderId="1" xfId="0" applyFont="1" applyFill="1" applyBorder="1"/>
    <xf numFmtId="0" fontId="1" fillId="0" borderId="2" xfId="0" applyFont="1" applyBorder="1"/>
    <xf numFmtId="164" fontId="3" fillId="27" borderId="1" xfId="0" applyNumberFormat="1" applyFont="1" applyFill="1" applyBorder="1"/>
    <xf numFmtId="0" fontId="1" fillId="27" borderId="1" xfId="0" applyFont="1" applyFill="1" applyBorder="1"/>
    <xf numFmtId="164" fontId="2" fillId="2" borderId="1" xfId="0" applyNumberFormat="1" applyFont="1" applyFill="1" applyBorder="1" applyAlignment="1">
      <alignment horizontal="right"/>
    </xf>
    <xf numFmtId="164" fontId="2" fillId="4" borderId="1" xfId="0" applyNumberFormat="1" applyFont="1" applyFill="1" applyBorder="1" applyAlignment="1">
      <alignment horizontal="right"/>
    </xf>
    <xf numFmtId="0" fontId="2" fillId="4" borderId="1" xfId="0" applyFont="1" applyFill="1" applyBorder="1" applyAlignment="1">
      <alignment horizontal="right"/>
    </xf>
    <xf numFmtId="164" fontId="1" fillId="0" borderId="2" xfId="0" applyNumberFormat="1" applyFont="1" applyBorder="1"/>
    <xf numFmtId="164" fontId="1" fillId="27" borderId="1" xfId="0" applyNumberFormat="1" applyFont="1" applyFill="1" applyBorder="1"/>
    <xf numFmtId="0" fontId="5" fillId="29" borderId="1" xfId="0" applyFont="1" applyFill="1" applyBorder="1"/>
    <xf numFmtId="164" fontId="3" fillId="0" borderId="2" xfId="0" applyNumberFormat="1" applyFont="1" applyBorder="1"/>
    <xf numFmtId="10" fontId="2" fillId="7" borderId="1" xfId="0" applyNumberFormat="1" applyFont="1" applyFill="1" applyBorder="1"/>
    <xf numFmtId="0" fontId="23" fillId="2" borderId="4" xfId="0" applyFont="1" applyFill="1" applyBorder="1"/>
    <xf numFmtId="0" fontId="24" fillId="2" borderId="4" xfId="0" applyFont="1" applyFill="1" applyBorder="1"/>
    <xf numFmtId="0" fontId="0" fillId="2" borderId="4" xfId="0" applyFill="1" applyBorder="1"/>
    <xf numFmtId="0" fontId="0" fillId="0" borderId="0" xfId="0"/>
    <xf numFmtId="0" fontId="0" fillId="23" borderId="4" xfId="0" applyFill="1" applyBorder="1"/>
    <xf numFmtId="164" fontId="0" fillId="23" borderId="4" xfId="0" applyNumberFormat="1" applyFill="1" applyBorder="1"/>
    <xf numFmtId="0" fontId="0" fillId="31" borderId="4" xfId="0" applyFill="1" applyBorder="1"/>
    <xf numFmtId="0" fontId="24" fillId="23" borderId="4" xfId="0" applyFont="1" applyFill="1" applyBorder="1"/>
    <xf numFmtId="9" fontId="0" fillId="23" borderId="4" xfId="0" applyNumberFormat="1" applyFill="1" applyBorder="1"/>
    <xf numFmtId="0" fontId="0" fillId="0" borderId="2" xfId="0" applyBorder="1"/>
    <xf numFmtId="0" fontId="25" fillId="0" borderId="0" xfId="0" applyFont="1"/>
    <xf numFmtId="0" fontId="26" fillId="0" borderId="0" xfId="0" applyFont="1"/>
    <xf numFmtId="164" fontId="25" fillId="0" borderId="0" xfId="0" applyNumberFormat="1" applyFont="1"/>
    <xf numFmtId="164" fontId="27" fillId="32" borderId="2" xfId="0" applyNumberFormat="1" applyFont="1" applyFill="1" applyBorder="1"/>
    <xf numFmtId="164" fontId="27" fillId="33" borderId="4" xfId="0" applyNumberFormat="1" applyFont="1" applyFill="1" applyBorder="1"/>
    <xf numFmtId="168" fontId="0" fillId="0" borderId="0" xfId="1" applyNumberFormat="1" applyFont="1" applyAlignment="1"/>
    <xf numFmtId="168" fontId="0" fillId="0" borderId="0" xfId="0" applyNumberFormat="1"/>
    <xf numFmtId="0" fontId="2" fillId="4" borderId="3" xfId="0" applyFont="1" applyFill="1" applyBorder="1" applyAlignment="1">
      <alignment horizontal="right"/>
    </xf>
    <xf numFmtId="0" fontId="20" fillId="0" borderId="4" xfId="0" applyFont="1" applyBorder="1"/>
    <xf numFmtId="164" fontId="0" fillId="0" borderId="5" xfId="0" applyNumberFormat="1" applyFill="1" applyBorder="1"/>
    <xf numFmtId="0" fontId="21" fillId="0" borderId="0" xfId="0" applyFont="1" applyFill="1" applyAlignment="1"/>
    <xf numFmtId="0" fontId="1" fillId="0" borderId="1" xfId="0" applyFont="1" applyFill="1" applyBorder="1"/>
    <xf numFmtId="0" fontId="1" fillId="0" borderId="5" xfId="0" applyFont="1" applyFill="1" applyBorder="1"/>
    <xf numFmtId="0" fontId="14" fillId="37" borderId="0" xfId="0" applyFont="1" applyFill="1"/>
    <xf numFmtId="164" fontId="1" fillId="37" borderId="0" xfId="0" applyNumberFormat="1" applyFont="1" applyFill="1"/>
    <xf numFmtId="164" fontId="2" fillId="24" borderId="4" xfId="0" applyNumberFormat="1" applyFont="1" applyFill="1" applyBorder="1" applyAlignment="1">
      <alignment horizontal="right" vertical="center"/>
    </xf>
    <xf numFmtId="164" fontId="1" fillId="10" borderId="4" xfId="0" applyNumberFormat="1" applyFont="1" applyFill="1" applyBorder="1"/>
    <xf numFmtId="164" fontId="2" fillId="9" borderId="4" xfId="0" applyNumberFormat="1" applyFont="1" applyFill="1" applyBorder="1"/>
    <xf numFmtId="164" fontId="2" fillId="26" borderId="4" xfId="0" applyNumberFormat="1" applyFont="1" applyFill="1" applyBorder="1"/>
    <xf numFmtId="164" fontId="2" fillId="38" borderId="4" xfId="0" applyNumberFormat="1" applyFont="1" applyFill="1" applyBorder="1" applyAlignment="1">
      <alignment horizontal="right" vertical="center"/>
    </xf>
    <xf numFmtId="164" fontId="13" fillId="38" borderId="4" xfId="0" applyNumberFormat="1" applyFont="1" applyFill="1" applyBorder="1" applyAlignment="1">
      <alignment vertical="center"/>
    </xf>
    <xf numFmtId="164" fontId="1" fillId="39" borderId="4" xfId="0" applyNumberFormat="1" applyFont="1" applyFill="1" applyBorder="1"/>
    <xf numFmtId="164" fontId="2" fillId="40" borderId="4" xfId="0" applyNumberFormat="1" applyFont="1" applyFill="1" applyBorder="1"/>
    <xf numFmtId="164" fontId="1" fillId="41" borderId="0" xfId="0" applyNumberFormat="1" applyFont="1" applyFill="1"/>
    <xf numFmtId="164" fontId="7" fillId="41" borderId="0" xfId="0" applyNumberFormat="1" applyFont="1" applyFill="1"/>
    <xf numFmtId="0" fontId="31" fillId="0" borderId="0" xfId="0" applyFont="1" applyAlignment="1"/>
    <xf numFmtId="0" fontId="21" fillId="30" borderId="0" xfId="0" applyFont="1" applyFill="1" applyAlignment="1">
      <alignment vertical="center"/>
    </xf>
    <xf numFmtId="0" fontId="31" fillId="23" borderId="4" xfId="0" applyFont="1" applyFill="1" applyBorder="1"/>
    <xf numFmtId="164" fontId="27" fillId="32" borderId="5" xfId="0" applyNumberFormat="1" applyFont="1" applyFill="1" applyBorder="1"/>
    <xf numFmtId="0" fontId="0" fillId="0" borderId="4" xfId="0" applyBorder="1"/>
    <xf numFmtId="0" fontId="0" fillId="0" borderId="4" xfId="0" applyFill="1" applyBorder="1"/>
    <xf numFmtId="164" fontId="27" fillId="0" borderId="4" xfId="0" applyNumberFormat="1" applyFont="1" applyFill="1" applyBorder="1"/>
    <xf numFmtId="0" fontId="24" fillId="0" borderId="4" xfId="0" applyFont="1" applyFill="1" applyBorder="1"/>
    <xf numFmtId="0" fontId="0" fillId="0" borderId="0" xfId="0" applyFill="1"/>
    <xf numFmtId="9" fontId="0" fillId="0" borderId="5" xfId="0" applyNumberFormat="1" applyFont="1" applyBorder="1" applyAlignment="1"/>
    <xf numFmtId="9" fontId="0" fillId="42" borderId="0" xfId="0" applyNumberFormat="1" applyFont="1" applyFill="1" applyAlignment="1"/>
    <xf numFmtId="0" fontId="31" fillId="42" borderId="0" xfId="0" applyFont="1" applyFill="1" applyAlignment="1"/>
    <xf numFmtId="0" fontId="31" fillId="43" borderId="0" xfId="0" applyFont="1" applyFill="1" applyAlignment="1"/>
    <xf numFmtId="0" fontId="31" fillId="41" borderId="0" xfId="0" applyFont="1" applyFill="1" applyAlignment="1"/>
    <xf numFmtId="0" fontId="21" fillId="34" borderId="0" xfId="0" applyFont="1" applyFill="1" applyAlignment="1"/>
    <xf numFmtId="0" fontId="21" fillId="34" borderId="0" xfId="0" applyFont="1" applyFill="1" applyAlignment="1">
      <alignment horizontal="right"/>
    </xf>
    <xf numFmtId="0" fontId="0" fillId="43" borderId="0" xfId="0" applyFont="1" applyFill="1" applyAlignment="1"/>
    <xf numFmtId="0" fontId="0" fillId="41" borderId="0" xfId="0" applyFont="1" applyFill="1" applyAlignment="1"/>
    <xf numFmtId="168" fontId="0" fillId="0" borderId="5" xfId="0" applyNumberFormat="1" applyFont="1" applyBorder="1" applyAlignment="1"/>
    <xf numFmtId="168" fontId="0" fillId="43" borderId="0" xfId="0" applyNumberFormat="1" applyFont="1" applyFill="1" applyAlignment="1"/>
    <xf numFmtId="168" fontId="0" fillId="41" borderId="0" xfId="0" applyNumberFormat="1" applyFont="1" applyFill="1" applyAlignment="1"/>
    <xf numFmtId="0" fontId="29" fillId="0" borderId="0" xfId="0" applyFont="1"/>
    <xf numFmtId="0" fontId="29" fillId="5" borderId="1" xfId="0" applyFont="1" applyFill="1" applyBorder="1"/>
    <xf numFmtId="0" fontId="24" fillId="41" borderId="0" xfId="0" applyFont="1" applyFill="1" applyAlignment="1"/>
    <xf numFmtId="0" fontId="24" fillId="44" borderId="1" xfId="0" applyFont="1" applyFill="1" applyBorder="1"/>
    <xf numFmtId="164" fontId="24" fillId="44" borderId="1" xfId="0" applyNumberFormat="1" applyFont="1" applyFill="1" applyBorder="1"/>
    <xf numFmtId="0" fontId="1" fillId="0" borderId="5" xfId="0" applyFont="1" applyBorder="1"/>
    <xf numFmtId="0" fontId="29" fillId="0" borderId="5" xfId="0" applyFont="1" applyFill="1" applyBorder="1"/>
    <xf numFmtId="0" fontId="15" fillId="27" borderId="4" xfId="0" applyFont="1" applyFill="1" applyBorder="1" applyAlignment="1">
      <alignment horizontal="left"/>
    </xf>
    <xf numFmtId="0" fontId="15" fillId="27" borderId="4" xfId="0" applyFont="1" applyFill="1" applyBorder="1"/>
    <xf numFmtId="164" fontId="15" fillId="27" borderId="4" xfId="0" applyNumberFormat="1" applyFont="1" applyFill="1" applyBorder="1"/>
    <xf numFmtId="164" fontId="16" fillId="27" borderId="4" xfId="0" applyNumberFormat="1" applyFont="1" applyFill="1" applyBorder="1"/>
    <xf numFmtId="0" fontId="32" fillId="0" borderId="4" xfId="0" applyFont="1" applyBorder="1"/>
    <xf numFmtId="0" fontId="0" fillId="0" borderId="4" xfId="0" applyFont="1" applyBorder="1" applyAlignment="1"/>
    <xf numFmtId="0" fontId="1" fillId="0" borderId="4" xfId="0" applyFont="1" applyBorder="1"/>
    <xf numFmtId="164" fontId="1" fillId="0" borderId="4" xfId="0" applyNumberFormat="1" applyFont="1" applyBorder="1"/>
    <xf numFmtId="0" fontId="3" fillId="0" borderId="4" xfId="0" applyFont="1" applyBorder="1"/>
    <xf numFmtId="0" fontId="1" fillId="10" borderId="4" xfId="0" applyFont="1" applyFill="1" applyBorder="1"/>
    <xf numFmtId="0" fontId="2" fillId="9" borderId="4" xfId="0" applyFont="1" applyFill="1" applyBorder="1" applyAlignment="1">
      <alignment horizontal="left"/>
    </xf>
    <xf numFmtId="0" fontId="2" fillId="9" borderId="4" xfId="0" applyFont="1" applyFill="1" applyBorder="1" applyAlignment="1">
      <alignment horizontal="right"/>
    </xf>
    <xf numFmtId="164" fontId="2" fillId="9" borderId="4" xfId="0" applyNumberFormat="1" applyFont="1" applyFill="1" applyBorder="1" applyAlignment="1">
      <alignment horizontal="right"/>
    </xf>
    <xf numFmtId="0" fontId="17" fillId="10" borderId="4" xfId="0" applyFont="1" applyFill="1" applyBorder="1"/>
    <xf numFmtId="164" fontId="18" fillId="10" borderId="4" xfId="0" applyNumberFormat="1" applyFont="1" applyFill="1" applyBorder="1"/>
    <xf numFmtId="0" fontId="19" fillId="28" borderId="4" xfId="0" applyFont="1" applyFill="1" applyBorder="1"/>
    <xf numFmtId="164" fontId="19" fillId="28" borderId="4" xfId="0" applyNumberFormat="1" applyFont="1" applyFill="1" applyBorder="1"/>
    <xf numFmtId="0" fontId="1" fillId="22" borderId="4" xfId="0" applyFont="1" applyFill="1" applyBorder="1"/>
    <xf numFmtId="2" fontId="3" fillId="22" borderId="4" xfId="0" applyNumberFormat="1" applyFont="1" applyFill="1" applyBorder="1"/>
    <xf numFmtId="164" fontId="1" fillId="22" borderId="4" xfId="0" applyNumberFormat="1" applyFont="1" applyFill="1" applyBorder="1"/>
    <xf numFmtId="0" fontId="2" fillId="2" borderId="6" xfId="0" applyFont="1" applyFill="1" applyBorder="1"/>
    <xf numFmtId="0" fontId="2" fillId="2" borderId="7" xfId="0" applyFont="1" applyFill="1" applyBorder="1"/>
    <xf numFmtId="0" fontId="2" fillId="2" borderId="7" xfId="0" applyFont="1" applyFill="1" applyBorder="1" applyAlignment="1">
      <alignment horizontal="right"/>
    </xf>
    <xf numFmtId="164" fontId="2" fillId="2" borderId="7" xfId="0" applyNumberFormat="1" applyFont="1" applyFill="1" applyBorder="1" applyAlignment="1">
      <alignment horizontal="right"/>
    </xf>
    <xf numFmtId="0" fontId="2" fillId="2" borderId="8" xfId="0" applyFont="1" applyFill="1" applyBorder="1" applyAlignment="1">
      <alignment horizontal="left"/>
    </xf>
    <xf numFmtId="0" fontId="1" fillId="27" borderId="9" xfId="0" applyFont="1" applyFill="1" applyBorder="1"/>
    <xf numFmtId="0" fontId="1" fillId="27" borderId="10" xfId="0" applyFont="1" applyFill="1" applyBorder="1"/>
    <xf numFmtId="0" fontId="1" fillId="0" borderId="9" xfId="0" applyFont="1" applyBorder="1" applyAlignment="1">
      <alignment horizontal="left"/>
    </xf>
    <xf numFmtId="0" fontId="0" fillId="0" borderId="10" xfId="0" applyFont="1" applyBorder="1" applyAlignment="1"/>
    <xf numFmtId="0" fontId="1" fillId="0" borderId="9" xfId="0" applyFont="1" applyBorder="1"/>
    <xf numFmtId="0" fontId="1" fillId="0" borderId="10" xfId="0" applyFont="1" applyBorder="1"/>
    <xf numFmtId="167" fontId="2" fillId="9" borderId="9" xfId="0" applyNumberFormat="1" applyFont="1" applyFill="1" applyBorder="1" applyAlignment="1">
      <alignment horizontal="left"/>
    </xf>
    <xf numFmtId="0" fontId="2" fillId="9" borderId="10" xfId="0" applyFont="1" applyFill="1" applyBorder="1"/>
    <xf numFmtId="0" fontId="1" fillId="10" borderId="9" xfId="0" applyFont="1" applyFill="1" applyBorder="1"/>
    <xf numFmtId="0" fontId="1" fillId="10" borderId="10" xfId="0" applyFont="1" applyFill="1" applyBorder="1"/>
    <xf numFmtId="0" fontId="19" fillId="28" borderId="9" xfId="0" applyFont="1" applyFill="1" applyBorder="1"/>
    <xf numFmtId="0" fontId="19" fillId="28" borderId="10" xfId="0" applyFont="1" applyFill="1" applyBorder="1"/>
    <xf numFmtId="164" fontId="1" fillId="22" borderId="9" xfId="0" applyNumberFormat="1" applyFont="1" applyFill="1" applyBorder="1"/>
    <xf numFmtId="0" fontId="1" fillId="22" borderId="10" xfId="0" applyFont="1" applyFill="1" applyBorder="1"/>
    <xf numFmtId="164" fontId="1" fillId="22" borderId="11" xfId="0" applyNumberFormat="1" applyFont="1" applyFill="1" applyBorder="1"/>
    <xf numFmtId="0" fontId="1" fillId="22" borderId="12" xfId="0" applyFont="1" applyFill="1" applyBorder="1"/>
    <xf numFmtId="166" fontId="3" fillId="22" borderId="12" xfId="0" applyNumberFormat="1" applyFont="1" applyFill="1" applyBorder="1"/>
    <xf numFmtId="164" fontId="1" fillId="22" borderId="12" xfId="0" applyNumberFormat="1" applyFont="1" applyFill="1" applyBorder="1"/>
    <xf numFmtId="0" fontId="1" fillId="22" borderId="13" xfId="0" applyFont="1" applyFill="1" applyBorder="1"/>
    <xf numFmtId="0" fontId="29" fillId="0" borderId="4" xfId="0" applyFont="1" applyBorder="1"/>
    <xf numFmtId="0" fontId="21" fillId="0" borderId="0" xfId="0" applyFont="1" applyFill="1" applyAlignment="1">
      <alignment vertical="center"/>
    </xf>
    <xf numFmtId="0" fontId="22" fillId="2" borderId="6" xfId="0" applyFont="1" applyFill="1" applyBorder="1"/>
    <xf numFmtId="0" fontId="23" fillId="2" borderId="7" xfId="0" applyFont="1" applyFill="1" applyBorder="1"/>
    <xf numFmtId="0" fontId="24" fillId="2" borderId="7" xfId="0" applyFont="1" applyFill="1" applyBorder="1"/>
    <xf numFmtId="0" fontId="0" fillId="2" borderId="7" xfId="0" applyFill="1" applyBorder="1"/>
    <xf numFmtId="0" fontId="0" fillId="34" borderId="7" xfId="0" applyFill="1" applyBorder="1"/>
    <xf numFmtId="0" fontId="0" fillId="34" borderId="8" xfId="0" applyFill="1" applyBorder="1"/>
    <xf numFmtId="0" fontId="0" fillId="23" borderId="9" xfId="0" applyFill="1" applyBorder="1"/>
    <xf numFmtId="0" fontId="0" fillId="0" borderId="10" xfId="0" applyBorder="1"/>
    <xf numFmtId="0" fontId="0" fillId="0" borderId="9" xfId="0" applyBorder="1"/>
    <xf numFmtId="164" fontId="0" fillId="0" borderId="4" xfId="0" applyNumberFormat="1" applyBorder="1"/>
    <xf numFmtId="0" fontId="24" fillId="0" borderId="4" xfId="0" applyFont="1" applyBorder="1"/>
    <xf numFmtId="0" fontId="22" fillId="2" borderId="9" xfId="0" applyFont="1" applyFill="1" applyBorder="1"/>
    <xf numFmtId="0" fontId="24" fillId="2" borderId="10" xfId="0" applyFont="1" applyFill="1" applyBorder="1"/>
    <xf numFmtId="0" fontId="0" fillId="23" borderId="10" xfId="0" applyFill="1" applyBorder="1"/>
    <xf numFmtId="0" fontId="0" fillId="34" borderId="4" xfId="0" applyFill="1" applyBorder="1"/>
    <xf numFmtId="0" fontId="0" fillId="34" borderId="10" xfId="0" applyFill="1" applyBorder="1"/>
    <xf numFmtId="0" fontId="24" fillId="23" borderId="9" xfId="0" applyFont="1" applyFill="1" applyBorder="1"/>
    <xf numFmtId="0" fontId="23" fillId="0" borderId="9" xfId="0" applyFont="1" applyBorder="1"/>
    <xf numFmtId="0" fontId="23" fillId="0" borderId="4" xfId="0" applyFont="1" applyBorder="1"/>
    <xf numFmtId="0" fontId="21" fillId="35" borderId="11" xfId="0" applyFont="1" applyFill="1" applyBorder="1"/>
    <xf numFmtId="0" fontId="30" fillId="35" borderId="12" xfId="0" applyFont="1" applyFill="1" applyBorder="1"/>
    <xf numFmtId="164" fontId="21" fillId="35" borderId="12" xfId="0" applyNumberFormat="1" applyFont="1" applyFill="1" applyBorder="1"/>
    <xf numFmtId="0" fontId="30" fillId="36" borderId="12" xfId="0" applyFont="1" applyFill="1" applyBorder="1"/>
    <xf numFmtId="0" fontId="30" fillId="36" borderId="13" xfId="0" applyFont="1" applyFill="1" applyBorder="1"/>
    <xf numFmtId="0" fontId="0" fillId="31" borderId="10" xfId="0" applyFill="1" applyBorder="1"/>
    <xf numFmtId="0" fontId="31" fillId="23" borderId="9" xfId="0" applyFont="1" applyFill="1" applyBorder="1"/>
    <xf numFmtId="0" fontId="0" fillId="0" borderId="9" xfId="0" applyFill="1" applyBorder="1"/>
    <xf numFmtId="0" fontId="0" fillId="0" borderId="10" xfId="0" applyFill="1" applyBorder="1"/>
  </cellXfs>
  <cellStyles count="2">
    <cellStyle name="Moneda" xfId="1" builtinId="4"/>
    <cellStyle name="Normal" xfId="0" builtinId="0"/>
  </cellStyles>
  <dxfs count="6">
    <dxf>
      <font>
        <color rgb="FFC00000"/>
      </font>
    </dxf>
    <dxf>
      <font>
        <color rgb="FFC00000"/>
      </font>
    </dxf>
    <dxf>
      <font>
        <color rgb="FFC5E0B3"/>
      </font>
      <fill>
        <patternFill patternType="solid">
          <fgColor rgb="FF7F7F7F"/>
          <bgColor rgb="FF7F7F7F"/>
        </patternFill>
      </fill>
    </dxf>
    <dxf>
      <font>
        <color rgb="FFFF0000"/>
      </font>
      <fill>
        <patternFill patternType="solid">
          <fgColor rgb="FF7F7F7F"/>
          <bgColor rgb="FF7F7F7F"/>
        </patternFill>
      </fill>
    </dxf>
    <dxf>
      <font>
        <color rgb="FF548135"/>
      </font>
      <fill>
        <patternFill patternType="solid">
          <fgColor rgb="FFD8D8D8"/>
          <bgColor rgb="FFD8D8D8"/>
        </patternFill>
      </fill>
    </dxf>
    <dxf>
      <font>
        <b/>
        <color rgb="FFCC0000"/>
      </font>
      <fill>
        <patternFill patternType="solid">
          <fgColor rgb="FFD8D8D8"/>
          <bgColor rgb="FFD8D8D8"/>
        </patternFill>
      </fill>
    </dxf>
  </dxfs>
  <tableStyles count="0" defaultTableStyle="TableStyleMedium2" defaultPivotStyle="PivotStyleLight16"/>
  <colors>
    <mruColors>
      <color rgb="FFFDD3D3"/>
      <color rgb="FFD53F3F"/>
      <color rgb="FFE27A7A"/>
      <color rgb="FF580000"/>
      <color rgb="FFFB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01FA-496E-96B3-7303235D93BB}"/>
              </c:ext>
            </c:extLst>
          </c:dPt>
          <c:dPt>
            <c:idx val="1"/>
            <c:bubble3D val="0"/>
            <c:spPr>
              <a:solidFill>
                <a:srgbClr val="DC3912"/>
              </a:solidFill>
            </c:spPr>
            <c:extLst>
              <c:ext xmlns:c16="http://schemas.microsoft.com/office/drawing/2014/chart" uri="{C3380CC4-5D6E-409C-BE32-E72D297353CC}">
                <c16:uniqueId val="{00000003-01FA-496E-96B3-7303235D93BB}"/>
              </c:ext>
            </c:extLst>
          </c:dPt>
          <c:dPt>
            <c:idx val="2"/>
            <c:bubble3D val="0"/>
            <c:spPr>
              <a:solidFill>
                <a:srgbClr val="FF9900"/>
              </a:solidFill>
            </c:spPr>
            <c:extLst>
              <c:ext xmlns:c16="http://schemas.microsoft.com/office/drawing/2014/chart" uri="{C3380CC4-5D6E-409C-BE32-E72D297353CC}">
                <c16:uniqueId val="{00000005-01FA-496E-96B3-7303235D93BB}"/>
              </c:ext>
            </c:extLst>
          </c:dPt>
          <c:dPt>
            <c:idx val="3"/>
            <c:bubble3D val="0"/>
            <c:spPr>
              <a:solidFill>
                <a:srgbClr val="109618"/>
              </a:solidFill>
            </c:spPr>
            <c:extLst>
              <c:ext xmlns:c16="http://schemas.microsoft.com/office/drawing/2014/chart" uri="{C3380CC4-5D6E-409C-BE32-E72D297353CC}">
                <c16:uniqueId val="{00000007-01FA-496E-96B3-7303235D93BB}"/>
              </c:ext>
            </c:extLst>
          </c:dPt>
          <c:dPt>
            <c:idx val="4"/>
            <c:bubble3D val="0"/>
            <c:spPr>
              <a:solidFill>
                <a:srgbClr val="990099"/>
              </a:solidFill>
            </c:spPr>
            <c:extLst>
              <c:ext xmlns:c16="http://schemas.microsoft.com/office/drawing/2014/chart" uri="{C3380CC4-5D6E-409C-BE32-E72D297353CC}">
                <c16:uniqueId val="{00000009-01FA-496E-96B3-7303235D93BB}"/>
              </c:ext>
            </c:extLst>
          </c:dPt>
          <c:dPt>
            <c:idx val="5"/>
            <c:bubble3D val="0"/>
            <c:extLst>
              <c:ext xmlns:c16="http://schemas.microsoft.com/office/drawing/2014/chart" uri="{C3380CC4-5D6E-409C-BE32-E72D297353CC}">
                <c16:uniqueId val="{0000000A-01FA-496E-96B3-7303235D93BB}"/>
              </c:ext>
            </c:extLst>
          </c:dPt>
          <c:cat>
            <c:strRef>
              <c:f>Rendimiento!$A$47:$A$52</c:f>
              <c:strCache>
                <c:ptCount val="5"/>
                <c:pt idx="0">
                  <c:v>Talleres</c:v>
                </c:pt>
                <c:pt idx="1">
                  <c:v>Sesiones individuales</c:v>
                </c:pt>
                <c:pt idx="2">
                  <c:v>Charlas</c:v>
                </c:pt>
                <c:pt idx="3">
                  <c:v>Venta cruzada</c:v>
                </c:pt>
                <c:pt idx="4">
                  <c:v>Otros</c:v>
                </c:pt>
              </c:strCache>
            </c:strRef>
          </c:cat>
          <c:val>
            <c:numRef>
              <c:f>Rendimiento!$B$47:$B$52</c:f>
              <c:numCache>
                <c:formatCode>#,##0.00\ [$€-1]</c:formatCode>
                <c:ptCount val="6"/>
                <c:pt idx="0">
                  <c:v>67437</c:v>
                </c:pt>
                <c:pt idx="1">
                  <c:v>9770</c:v>
                </c:pt>
                <c:pt idx="2">
                  <c:v>0</c:v>
                </c:pt>
                <c:pt idx="3">
                  <c:v>6476</c:v>
                </c:pt>
                <c:pt idx="4">
                  <c:v>9822</c:v>
                </c:pt>
              </c:numCache>
            </c:numRef>
          </c:val>
          <c:extLst>
            <c:ext xmlns:c16="http://schemas.microsoft.com/office/drawing/2014/chart" uri="{C3380CC4-5D6E-409C-BE32-E72D297353CC}">
              <c16:uniqueId val="{0000000B-01FA-496E-96B3-7303235D93BB}"/>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EEC7-4122-B77F-F0E92669B91F}"/>
              </c:ext>
            </c:extLst>
          </c:dPt>
          <c:dPt>
            <c:idx val="1"/>
            <c:bubble3D val="0"/>
            <c:spPr>
              <a:solidFill>
                <a:srgbClr val="DC3912"/>
              </a:solidFill>
            </c:spPr>
            <c:extLst>
              <c:ext xmlns:c16="http://schemas.microsoft.com/office/drawing/2014/chart" uri="{C3380CC4-5D6E-409C-BE32-E72D297353CC}">
                <c16:uniqueId val="{00000003-EEC7-4122-B77F-F0E92669B91F}"/>
              </c:ext>
            </c:extLst>
          </c:dPt>
          <c:dPt>
            <c:idx val="2"/>
            <c:bubble3D val="0"/>
            <c:spPr>
              <a:solidFill>
                <a:srgbClr val="FF9900"/>
              </a:solidFill>
            </c:spPr>
            <c:extLst>
              <c:ext xmlns:c16="http://schemas.microsoft.com/office/drawing/2014/chart" uri="{C3380CC4-5D6E-409C-BE32-E72D297353CC}">
                <c16:uniqueId val="{00000005-EEC7-4122-B77F-F0E92669B91F}"/>
              </c:ext>
            </c:extLst>
          </c:dPt>
          <c:dPt>
            <c:idx val="3"/>
            <c:bubble3D val="0"/>
            <c:spPr>
              <a:solidFill>
                <a:srgbClr val="109618"/>
              </a:solidFill>
            </c:spPr>
            <c:extLst>
              <c:ext xmlns:c16="http://schemas.microsoft.com/office/drawing/2014/chart" uri="{C3380CC4-5D6E-409C-BE32-E72D297353CC}">
                <c16:uniqueId val="{00000007-EEC7-4122-B77F-F0E92669B91F}"/>
              </c:ext>
            </c:extLst>
          </c:dPt>
          <c:cat>
            <c:strRef>
              <c:f>Rendimiento!$G$47:$G$50</c:f>
              <c:strCache>
                <c:ptCount val="4"/>
                <c:pt idx="0">
                  <c:v>Taller Y</c:v>
                </c:pt>
                <c:pt idx="1">
                  <c:v>Curso X</c:v>
                </c:pt>
                <c:pt idx="2">
                  <c:v>Curso Online Z</c:v>
                </c:pt>
                <c:pt idx="3">
                  <c:v>Retiro T</c:v>
                </c:pt>
              </c:strCache>
            </c:strRef>
          </c:cat>
          <c:val>
            <c:numRef>
              <c:f>Rendimiento!$H$47:$H$50</c:f>
              <c:numCache>
                <c:formatCode>#,##0.00\ [$€-1]</c:formatCode>
                <c:ptCount val="4"/>
                <c:pt idx="0">
                  <c:v>10177</c:v>
                </c:pt>
                <c:pt idx="1">
                  <c:v>18000</c:v>
                </c:pt>
                <c:pt idx="2">
                  <c:v>18050</c:v>
                </c:pt>
                <c:pt idx="3">
                  <c:v>21210</c:v>
                </c:pt>
              </c:numCache>
            </c:numRef>
          </c:val>
          <c:extLst>
            <c:ext xmlns:c16="http://schemas.microsoft.com/office/drawing/2014/chart" uri="{C3380CC4-5D6E-409C-BE32-E72D297353CC}">
              <c16:uniqueId val="{00000008-EEC7-4122-B77F-F0E92669B91F}"/>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9A74-4C31-8344-A70065EC76E6}"/>
              </c:ext>
            </c:extLst>
          </c:dPt>
          <c:dPt>
            <c:idx val="1"/>
            <c:bubble3D val="0"/>
            <c:spPr>
              <a:solidFill>
                <a:srgbClr val="DC3912"/>
              </a:solidFill>
            </c:spPr>
            <c:extLst>
              <c:ext xmlns:c16="http://schemas.microsoft.com/office/drawing/2014/chart" uri="{C3380CC4-5D6E-409C-BE32-E72D297353CC}">
                <c16:uniqueId val="{00000003-9A74-4C31-8344-A70065EC76E6}"/>
              </c:ext>
            </c:extLst>
          </c:dPt>
          <c:dPt>
            <c:idx val="2"/>
            <c:bubble3D val="0"/>
            <c:spPr>
              <a:solidFill>
                <a:srgbClr val="FF9900"/>
              </a:solidFill>
            </c:spPr>
            <c:extLst>
              <c:ext xmlns:c16="http://schemas.microsoft.com/office/drawing/2014/chart" uri="{C3380CC4-5D6E-409C-BE32-E72D297353CC}">
                <c16:uniqueId val="{00000005-9A74-4C31-8344-A70065EC76E6}"/>
              </c:ext>
            </c:extLst>
          </c:dPt>
          <c:dPt>
            <c:idx val="3"/>
            <c:bubble3D val="0"/>
            <c:spPr>
              <a:solidFill>
                <a:srgbClr val="109618"/>
              </a:solidFill>
            </c:spPr>
            <c:extLst>
              <c:ext xmlns:c16="http://schemas.microsoft.com/office/drawing/2014/chart" uri="{C3380CC4-5D6E-409C-BE32-E72D297353CC}">
                <c16:uniqueId val="{00000007-9A74-4C31-8344-A70065EC76E6}"/>
              </c:ext>
            </c:extLst>
          </c:dPt>
          <c:dPt>
            <c:idx val="4"/>
            <c:bubble3D val="0"/>
            <c:spPr>
              <a:solidFill>
                <a:srgbClr val="990099"/>
              </a:solidFill>
            </c:spPr>
            <c:extLst>
              <c:ext xmlns:c16="http://schemas.microsoft.com/office/drawing/2014/chart" uri="{C3380CC4-5D6E-409C-BE32-E72D297353CC}">
                <c16:uniqueId val="{00000009-9A74-4C31-8344-A70065EC76E6}"/>
              </c:ext>
            </c:extLst>
          </c:dPt>
          <c:dPt>
            <c:idx val="5"/>
            <c:bubble3D val="0"/>
            <c:spPr>
              <a:solidFill>
                <a:srgbClr val="0099C6"/>
              </a:solidFill>
            </c:spPr>
            <c:extLst>
              <c:ext xmlns:c16="http://schemas.microsoft.com/office/drawing/2014/chart" uri="{C3380CC4-5D6E-409C-BE32-E72D297353CC}">
                <c16:uniqueId val="{0000000B-9A74-4C31-8344-A70065EC76E6}"/>
              </c:ext>
            </c:extLst>
          </c:dPt>
          <c:dPt>
            <c:idx val="6"/>
            <c:bubble3D val="0"/>
            <c:spPr>
              <a:solidFill>
                <a:srgbClr val="DD4477"/>
              </a:solidFill>
            </c:spPr>
            <c:extLst>
              <c:ext xmlns:c16="http://schemas.microsoft.com/office/drawing/2014/chart" uri="{C3380CC4-5D6E-409C-BE32-E72D297353CC}">
                <c16:uniqueId val="{0000000D-9A74-4C31-8344-A70065EC76E6}"/>
              </c:ext>
            </c:extLst>
          </c:dPt>
          <c:dPt>
            <c:idx val="7"/>
            <c:bubble3D val="0"/>
            <c:spPr>
              <a:solidFill>
                <a:srgbClr val="66AA00"/>
              </a:solidFill>
            </c:spPr>
            <c:extLst>
              <c:ext xmlns:c16="http://schemas.microsoft.com/office/drawing/2014/chart" uri="{C3380CC4-5D6E-409C-BE32-E72D297353CC}">
                <c16:uniqueId val="{0000000F-9A74-4C31-8344-A70065EC76E6}"/>
              </c:ext>
            </c:extLst>
          </c:dPt>
          <c:dPt>
            <c:idx val="8"/>
            <c:bubble3D val="0"/>
            <c:spPr>
              <a:solidFill>
                <a:srgbClr val="B82E2E"/>
              </a:solidFill>
            </c:spPr>
            <c:extLst>
              <c:ext xmlns:c16="http://schemas.microsoft.com/office/drawing/2014/chart" uri="{C3380CC4-5D6E-409C-BE32-E72D297353CC}">
                <c16:uniqueId val="{00000011-9A74-4C31-8344-A70065EC76E6}"/>
              </c:ext>
            </c:extLst>
          </c:dPt>
          <c:cat>
            <c:strRef>
              <c:f>Rendimiento!$A$61:$A$69</c:f>
              <c:strCache>
                <c:ptCount val="9"/>
                <c:pt idx="0">
                  <c:v>Gasto Directo (sesiones individuales)</c:v>
                </c:pt>
                <c:pt idx="1">
                  <c:v>Gasto Indirecto Marketing</c:v>
                </c:pt>
                <c:pt idx="2">
                  <c:v>Gasto Indirecto Diestas y Desplazamientos</c:v>
                </c:pt>
                <c:pt idx="3">
                  <c:v>Gasto Indirecto Formación</c:v>
                </c:pt>
                <c:pt idx="4">
                  <c:v>Gasto estructural</c:v>
                </c:pt>
                <c:pt idx="5">
                  <c:v>Gasto Indirecto Mano de obra</c:v>
                </c:pt>
                <c:pt idx="6">
                  <c:v>Gasto Indirecto General</c:v>
                </c:pt>
                <c:pt idx="7">
                  <c:v>Deuda</c:v>
                </c:pt>
                <c:pt idx="8">
                  <c:v>Impuestos</c:v>
                </c:pt>
              </c:strCache>
            </c:strRef>
          </c:cat>
          <c:val>
            <c:numRef>
              <c:f>Rendimiento!$B$61:$B$69</c:f>
              <c:numCache>
                <c:formatCode>#,##0.00\ [$€-1]</c:formatCode>
                <c:ptCount val="9"/>
                <c:pt idx="0">
                  <c:v>4363</c:v>
                </c:pt>
                <c:pt idx="1">
                  <c:v>3036.86</c:v>
                </c:pt>
                <c:pt idx="2">
                  <c:v>1588.8500000000001</c:v>
                </c:pt>
                <c:pt idx="3">
                  <c:v>1225</c:v>
                </c:pt>
                <c:pt idx="4">
                  <c:v>11590</c:v>
                </c:pt>
                <c:pt idx="5">
                  <c:v>49753.000000000007</c:v>
                </c:pt>
                <c:pt idx="6">
                  <c:v>5205</c:v>
                </c:pt>
                <c:pt idx="7">
                  <c:v>10224</c:v>
                </c:pt>
                <c:pt idx="8">
                  <c:v>6354.6</c:v>
                </c:pt>
              </c:numCache>
            </c:numRef>
          </c:val>
          <c:extLst>
            <c:ext xmlns:c16="http://schemas.microsoft.com/office/drawing/2014/chart" uri="{C3380CC4-5D6E-409C-BE32-E72D297353CC}">
              <c16:uniqueId val="{00000012-9A74-4C31-8344-A70065EC76E6}"/>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spPr>
            <a:ln w="19050" cmpd="sng">
              <a:solidFill>
                <a:srgbClr val="38761D">
                  <a:alpha val="100000"/>
                </a:srgbClr>
              </a:solidFill>
            </a:ln>
          </c:spPr>
          <c:marker>
            <c:symbol val="none"/>
          </c:marker>
          <c:trendline>
            <c:spPr>
              <a:ln>
                <a:solidFill>
                  <a:schemeClr val="accent6">
                    <a:lumMod val="60000"/>
                    <a:lumOff val="40000"/>
                  </a:schemeClr>
                </a:solidFill>
              </a:ln>
            </c:spPr>
            <c:trendlineType val="linear"/>
            <c:dispRSqr val="0"/>
            <c:dispEq val="0"/>
          </c:trendline>
          <c:val>
            <c:numRef>
              <c:f>'Mi Empresa'!$A$24:$M$24</c:f>
              <c:numCache>
                <c:formatCode>#,##0.00\ [$€-1]</c:formatCode>
                <c:ptCount val="13"/>
                <c:pt idx="0" formatCode="General">
                  <c:v>0</c:v>
                </c:pt>
                <c:pt idx="1">
                  <c:v>9584</c:v>
                </c:pt>
                <c:pt idx="2">
                  <c:v>6636</c:v>
                </c:pt>
                <c:pt idx="3">
                  <c:v>8620</c:v>
                </c:pt>
                <c:pt idx="4">
                  <c:v>9039</c:v>
                </c:pt>
                <c:pt idx="5">
                  <c:v>5050</c:v>
                </c:pt>
                <c:pt idx="6">
                  <c:v>9376</c:v>
                </c:pt>
                <c:pt idx="7">
                  <c:v>6948</c:v>
                </c:pt>
                <c:pt idx="8">
                  <c:v>7410</c:v>
                </c:pt>
                <c:pt idx="9">
                  <c:v>6173</c:v>
                </c:pt>
                <c:pt idx="10">
                  <c:v>6430</c:v>
                </c:pt>
                <c:pt idx="11">
                  <c:v>8639</c:v>
                </c:pt>
                <c:pt idx="12">
                  <c:v>9600</c:v>
                </c:pt>
              </c:numCache>
            </c:numRef>
          </c:val>
          <c:smooth val="0"/>
          <c:extLst>
            <c:ext xmlns:c16="http://schemas.microsoft.com/office/drawing/2014/chart" uri="{C3380CC4-5D6E-409C-BE32-E72D297353CC}">
              <c16:uniqueId val="{00000001-3794-4387-95CE-1EBAA453739F}"/>
            </c:ext>
          </c:extLst>
        </c:ser>
        <c:ser>
          <c:idx val="1"/>
          <c:order val="1"/>
          <c:spPr>
            <a:ln w="19050" cmpd="sng">
              <a:solidFill>
                <a:srgbClr val="DC3912">
                  <a:alpha val="100000"/>
                </a:srgbClr>
              </a:solidFill>
            </a:ln>
          </c:spPr>
          <c:marker>
            <c:symbol val="none"/>
          </c:marker>
          <c:trendline>
            <c:spPr>
              <a:ln w="19050">
                <a:solidFill>
                  <a:srgbClr val="000000">
                    <a:alpha val="0"/>
                  </a:srgbClr>
                </a:solidFill>
              </a:ln>
            </c:spPr>
            <c:trendlineType val="linear"/>
            <c:dispRSqr val="0"/>
            <c:dispEq val="0"/>
          </c:trendline>
          <c:trendline>
            <c:spPr>
              <a:ln>
                <a:solidFill>
                  <a:schemeClr val="accent2">
                    <a:lumMod val="60000"/>
                    <a:lumOff val="40000"/>
                  </a:schemeClr>
                </a:solidFill>
              </a:ln>
            </c:spPr>
            <c:trendlineType val="linear"/>
            <c:dispRSqr val="0"/>
            <c:dispEq val="0"/>
          </c:trendline>
          <c:val>
            <c:numRef>
              <c:f>'Mi Empresa'!$A$88:$M$88</c:f>
              <c:numCache>
                <c:formatCode>#,##0.00\ [$€-1]</c:formatCode>
                <c:ptCount val="13"/>
                <c:pt idx="0" formatCode="General">
                  <c:v>0</c:v>
                </c:pt>
                <c:pt idx="1">
                  <c:v>9181.1333333333332</c:v>
                </c:pt>
                <c:pt idx="2">
                  <c:v>7003.6833333333334</c:v>
                </c:pt>
                <c:pt idx="3">
                  <c:v>7581.7333333333336</c:v>
                </c:pt>
                <c:pt idx="4">
                  <c:v>8778.7333333333336</c:v>
                </c:pt>
                <c:pt idx="5">
                  <c:v>7226.7333333333336</c:v>
                </c:pt>
                <c:pt idx="6">
                  <c:v>8216.7333333333336</c:v>
                </c:pt>
                <c:pt idx="7">
                  <c:v>7745.6333333333332</c:v>
                </c:pt>
                <c:pt idx="8">
                  <c:v>7202.9633333333331</c:v>
                </c:pt>
                <c:pt idx="9">
                  <c:v>7406.7333333333336</c:v>
                </c:pt>
                <c:pt idx="10">
                  <c:v>8960.7333333333336</c:v>
                </c:pt>
                <c:pt idx="11">
                  <c:v>7087.9633333333331</c:v>
                </c:pt>
                <c:pt idx="12">
                  <c:v>6947.5333333333338</c:v>
                </c:pt>
              </c:numCache>
            </c:numRef>
          </c:val>
          <c:smooth val="0"/>
          <c:extLst>
            <c:ext xmlns:c16="http://schemas.microsoft.com/office/drawing/2014/chart" uri="{C3380CC4-5D6E-409C-BE32-E72D297353CC}">
              <c16:uniqueId val="{00000003-3794-4387-95CE-1EBAA453739F}"/>
            </c:ext>
          </c:extLst>
        </c:ser>
        <c:dLbls>
          <c:showLegendKey val="0"/>
          <c:showVal val="0"/>
          <c:showCatName val="0"/>
          <c:showSerName val="0"/>
          <c:showPercent val="0"/>
          <c:showBubbleSize val="0"/>
        </c:dLbls>
        <c:smooth val="0"/>
        <c:axId val="837257903"/>
        <c:axId val="1263806325"/>
      </c:lineChart>
      <c:catAx>
        <c:axId val="837257903"/>
        <c:scaling>
          <c:orientation val="minMax"/>
        </c:scaling>
        <c:delete val="0"/>
        <c:axPos val="b"/>
        <c:title>
          <c:tx>
            <c:rich>
              <a:bodyPr/>
              <a:lstStyle/>
              <a:p>
                <a:pPr lvl="0">
                  <a:defRPr b="0">
                    <a:solidFill>
                      <a:srgbClr val="000000"/>
                    </a:solidFill>
                    <a:latin typeface="+mn-lt"/>
                  </a:defRPr>
                </a:pPr>
                <a:endParaRPr lang="es-ES"/>
              </a:p>
            </c:rich>
          </c:tx>
          <c:overlay val="0"/>
        </c:title>
        <c:numFmt formatCode="General" sourceLinked="1"/>
        <c:majorTickMark val="cross"/>
        <c:minorTickMark val="cross"/>
        <c:tickLblPos val="nextTo"/>
        <c:txPr>
          <a:bodyPr/>
          <a:lstStyle/>
          <a:p>
            <a:pPr lvl="0">
              <a:defRPr b="0" i="0">
                <a:solidFill>
                  <a:srgbClr val="000000"/>
                </a:solidFill>
                <a:latin typeface="+mn-lt"/>
              </a:defRPr>
            </a:pPr>
            <a:endParaRPr lang="es-ES"/>
          </a:p>
        </c:txPr>
        <c:crossAx val="1263806325"/>
        <c:crosses val="autoZero"/>
        <c:auto val="1"/>
        <c:lblAlgn val="ctr"/>
        <c:lblOffset val="100"/>
        <c:noMultiLvlLbl val="1"/>
      </c:catAx>
      <c:valAx>
        <c:axId val="1263806325"/>
        <c:scaling>
          <c:orientation val="minMax"/>
        </c:scaling>
        <c:delete val="0"/>
        <c:axPos val="l"/>
        <c:majorGridlines>
          <c:spPr>
            <a:ln>
              <a:solidFill>
                <a:srgbClr val="B7B7B7"/>
              </a:solidFill>
            </a:ln>
          </c:spPr>
        </c:majorGridlines>
        <c:title>
          <c:tx>
            <c:rich>
              <a:bodyPr/>
              <a:lstStyle/>
              <a:p>
                <a:pPr lvl="0">
                  <a:defRPr b="0" i="0">
                    <a:solidFill>
                      <a:srgbClr val="000000"/>
                    </a:solidFill>
                    <a:latin typeface="+mn-lt"/>
                  </a:defRPr>
                </a:pPr>
                <a:r>
                  <a:rPr lang="es-ES" b="0" i="0">
                    <a:solidFill>
                      <a:srgbClr val="000000"/>
                    </a:solidFill>
                    <a:latin typeface="+mn-lt"/>
                  </a:rPr>
                  <a:t>TOTAL</a:t>
                </a:r>
              </a:p>
            </c:rich>
          </c:tx>
          <c:overlay val="0"/>
        </c:title>
        <c:numFmt formatCode="General" sourceLinked="1"/>
        <c:majorTickMark val="cross"/>
        <c:minorTickMark val="cross"/>
        <c:tickLblPos val="nextTo"/>
        <c:spPr>
          <a:ln/>
        </c:spPr>
        <c:txPr>
          <a:bodyPr/>
          <a:lstStyle/>
          <a:p>
            <a:pPr lvl="0">
              <a:defRPr b="0" i="0">
                <a:solidFill>
                  <a:srgbClr val="000000"/>
                </a:solidFill>
                <a:latin typeface="+mn-lt"/>
              </a:defRPr>
            </a:pPr>
            <a:endParaRPr lang="es-ES"/>
          </a:p>
        </c:txPr>
        <c:crossAx val="837257903"/>
        <c:crosses val="autoZero"/>
        <c:crossBetween val="between"/>
      </c:valAx>
    </c:plotArea>
    <c:legend>
      <c:legendPos val="r"/>
      <c:legendEntry>
        <c:idx val="2"/>
        <c:delete val="1"/>
      </c:legendEntry>
      <c:overlay val="0"/>
      <c:txPr>
        <a:bodyPr/>
        <a:lstStyle/>
        <a:p>
          <a:pPr lvl="0">
            <a:defRPr b="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v>Gasto Directo (talleres/sesiones)</c:v>
          </c:tx>
          <c:spPr>
            <a:ln w="19050" cmpd="sng">
              <a:solidFill>
                <a:srgbClr val="3366CC">
                  <a:alpha val="100000"/>
                </a:srgbClr>
              </a:solidFill>
            </a:ln>
          </c:spPr>
          <c:marker>
            <c:symbol val="none"/>
          </c:marker>
          <c:val>
            <c:numRef>
              <c:f>'Mi Empresa'!$B$28:$M$28</c:f>
              <c:numCache>
                <c:formatCode>#,##0.00\ [$€-1]</c:formatCode>
                <c:ptCount val="12"/>
                <c:pt idx="0">
                  <c:v>335</c:v>
                </c:pt>
                <c:pt idx="1">
                  <c:v>288</c:v>
                </c:pt>
                <c:pt idx="2">
                  <c:v>585</c:v>
                </c:pt>
                <c:pt idx="3">
                  <c:v>265</c:v>
                </c:pt>
                <c:pt idx="4">
                  <c:v>455</c:v>
                </c:pt>
                <c:pt idx="5">
                  <c:v>340</c:v>
                </c:pt>
                <c:pt idx="6">
                  <c:v>265</c:v>
                </c:pt>
                <c:pt idx="7">
                  <c:v>460</c:v>
                </c:pt>
                <c:pt idx="8">
                  <c:v>265</c:v>
                </c:pt>
                <c:pt idx="9">
                  <c:v>265</c:v>
                </c:pt>
                <c:pt idx="10">
                  <c:v>575</c:v>
                </c:pt>
                <c:pt idx="11">
                  <c:v>265</c:v>
                </c:pt>
              </c:numCache>
            </c:numRef>
          </c:val>
          <c:smooth val="0"/>
          <c:extLst>
            <c:ext xmlns:c16="http://schemas.microsoft.com/office/drawing/2014/chart" uri="{C3380CC4-5D6E-409C-BE32-E72D297353CC}">
              <c16:uniqueId val="{00000000-91AC-4258-8F65-B4739EB68176}"/>
            </c:ext>
          </c:extLst>
        </c:ser>
        <c:ser>
          <c:idx val="1"/>
          <c:order val="1"/>
          <c:tx>
            <c:v>Gasto Indirecto Marketing</c:v>
          </c:tx>
          <c:spPr>
            <a:ln w="19050" cmpd="sng">
              <a:solidFill>
                <a:srgbClr val="DC3912">
                  <a:alpha val="100000"/>
                </a:srgbClr>
              </a:solidFill>
            </a:ln>
          </c:spPr>
          <c:marker>
            <c:symbol val="none"/>
          </c:marker>
          <c:val>
            <c:numRef>
              <c:f>'Mi Empresa'!$B$33:$M$33</c:f>
              <c:numCache>
                <c:formatCode>#,##0.00\ [$€-1]</c:formatCode>
                <c:ptCount val="12"/>
                <c:pt idx="0">
                  <c:v>169.8</c:v>
                </c:pt>
                <c:pt idx="1">
                  <c:v>336.9</c:v>
                </c:pt>
                <c:pt idx="2">
                  <c:v>235</c:v>
                </c:pt>
                <c:pt idx="3">
                  <c:v>200</c:v>
                </c:pt>
                <c:pt idx="4">
                  <c:v>300</c:v>
                </c:pt>
                <c:pt idx="5">
                  <c:v>400</c:v>
                </c:pt>
                <c:pt idx="6">
                  <c:v>159.9</c:v>
                </c:pt>
                <c:pt idx="7">
                  <c:v>36.229999999999997</c:v>
                </c:pt>
                <c:pt idx="8">
                  <c:v>390</c:v>
                </c:pt>
                <c:pt idx="9">
                  <c:v>150</c:v>
                </c:pt>
                <c:pt idx="10">
                  <c:v>461.23</c:v>
                </c:pt>
                <c:pt idx="11">
                  <c:v>197.8</c:v>
                </c:pt>
              </c:numCache>
            </c:numRef>
          </c:val>
          <c:smooth val="0"/>
          <c:extLst>
            <c:ext xmlns:c16="http://schemas.microsoft.com/office/drawing/2014/chart" uri="{C3380CC4-5D6E-409C-BE32-E72D297353CC}">
              <c16:uniqueId val="{00000001-91AC-4258-8F65-B4739EB68176}"/>
            </c:ext>
          </c:extLst>
        </c:ser>
        <c:ser>
          <c:idx val="2"/>
          <c:order val="2"/>
          <c:tx>
            <c:v>Gasto Indirecto Diestas y Desplazamientos</c:v>
          </c:tx>
          <c:spPr>
            <a:ln w="19050" cmpd="sng">
              <a:solidFill>
                <a:srgbClr val="FF9900">
                  <a:alpha val="100000"/>
                </a:srgbClr>
              </a:solidFill>
            </a:ln>
          </c:spPr>
          <c:marker>
            <c:symbol val="none"/>
          </c:marker>
          <c:val>
            <c:numRef>
              <c:f>'Mi Empresa'!$B$40:$M$40</c:f>
              <c:numCache>
                <c:formatCode>#,##0.00\ [$€-1]</c:formatCode>
                <c:ptCount val="12"/>
                <c:pt idx="0">
                  <c:v>114.9</c:v>
                </c:pt>
                <c:pt idx="1">
                  <c:v>104.95</c:v>
                </c:pt>
                <c:pt idx="2">
                  <c:v>139.9</c:v>
                </c:pt>
                <c:pt idx="3">
                  <c:v>114.9</c:v>
                </c:pt>
                <c:pt idx="4">
                  <c:v>114.9</c:v>
                </c:pt>
                <c:pt idx="5">
                  <c:v>154.9</c:v>
                </c:pt>
                <c:pt idx="6">
                  <c:v>114.9</c:v>
                </c:pt>
                <c:pt idx="7">
                  <c:v>114.9</c:v>
                </c:pt>
                <c:pt idx="8">
                  <c:v>269.89999999999998</c:v>
                </c:pt>
                <c:pt idx="9">
                  <c:v>114.9</c:v>
                </c:pt>
                <c:pt idx="10">
                  <c:v>114.9</c:v>
                </c:pt>
                <c:pt idx="11">
                  <c:v>114.9</c:v>
                </c:pt>
              </c:numCache>
            </c:numRef>
          </c:val>
          <c:smooth val="0"/>
          <c:extLst>
            <c:ext xmlns:c16="http://schemas.microsoft.com/office/drawing/2014/chart" uri="{C3380CC4-5D6E-409C-BE32-E72D297353CC}">
              <c16:uniqueId val="{00000002-91AC-4258-8F65-B4739EB68176}"/>
            </c:ext>
          </c:extLst>
        </c:ser>
        <c:ser>
          <c:idx val="3"/>
          <c:order val="3"/>
          <c:tx>
            <c:v>Gasto Indirecto Formación</c:v>
          </c:tx>
          <c:spPr>
            <a:ln w="19050" cmpd="sng">
              <a:solidFill>
                <a:srgbClr val="109618">
                  <a:alpha val="100000"/>
                </a:srgbClr>
              </a:solidFill>
            </a:ln>
          </c:spPr>
          <c:marker>
            <c:symbol val="none"/>
          </c:marker>
          <c:val>
            <c:numRef>
              <c:f>'Mi Empresa'!$B$47:$M$47</c:f>
              <c:numCache>
                <c:formatCode>#,##0.00\ [$€-1]</c:formatCode>
                <c:ptCount val="12"/>
                <c:pt idx="0">
                  <c:v>0</c:v>
                </c:pt>
                <c:pt idx="1">
                  <c:v>28</c:v>
                </c:pt>
                <c:pt idx="2">
                  <c:v>0</c:v>
                </c:pt>
                <c:pt idx="3">
                  <c:v>0</c:v>
                </c:pt>
                <c:pt idx="4">
                  <c:v>55</c:v>
                </c:pt>
                <c:pt idx="5">
                  <c:v>1090</c:v>
                </c:pt>
                <c:pt idx="6">
                  <c:v>0</c:v>
                </c:pt>
                <c:pt idx="7">
                  <c:v>12</c:v>
                </c:pt>
                <c:pt idx="8">
                  <c:v>15</c:v>
                </c:pt>
                <c:pt idx="9">
                  <c:v>0</c:v>
                </c:pt>
                <c:pt idx="10">
                  <c:v>0</c:v>
                </c:pt>
                <c:pt idx="11">
                  <c:v>25</c:v>
                </c:pt>
              </c:numCache>
            </c:numRef>
          </c:val>
          <c:smooth val="0"/>
          <c:extLst>
            <c:ext xmlns:c16="http://schemas.microsoft.com/office/drawing/2014/chart" uri="{C3380CC4-5D6E-409C-BE32-E72D297353CC}">
              <c16:uniqueId val="{00000003-91AC-4258-8F65-B4739EB68176}"/>
            </c:ext>
          </c:extLst>
        </c:ser>
        <c:ser>
          <c:idx val="4"/>
          <c:order val="4"/>
          <c:tx>
            <c:v>Gasto Indirecto Mano de obra</c:v>
          </c:tx>
          <c:spPr>
            <a:ln w="19050" cmpd="sng">
              <a:solidFill>
                <a:srgbClr val="990099">
                  <a:alpha val="100000"/>
                </a:srgbClr>
              </a:solidFill>
            </a:ln>
          </c:spPr>
          <c:marker>
            <c:symbol val="none"/>
          </c:marker>
          <c:val>
            <c:numRef>
              <c:f>'Mi Empresa'!$B$52:$M$52</c:f>
              <c:numCache>
                <c:formatCode>#,##0.00\ [$€-1]</c:formatCode>
                <c:ptCount val="12"/>
                <c:pt idx="0">
                  <c:v>4356.8333333333339</c:v>
                </c:pt>
                <c:pt idx="1">
                  <c:v>3937.8333333333335</c:v>
                </c:pt>
                <c:pt idx="2">
                  <c:v>4106.8333333333339</c:v>
                </c:pt>
                <c:pt idx="3">
                  <c:v>4466.8333333333339</c:v>
                </c:pt>
                <c:pt idx="4">
                  <c:v>4066.8333333333335</c:v>
                </c:pt>
                <c:pt idx="5">
                  <c:v>3881.8333333333335</c:v>
                </c:pt>
                <c:pt idx="6">
                  <c:v>4056.8333333333335</c:v>
                </c:pt>
                <c:pt idx="7">
                  <c:v>4401.8333333333339</c:v>
                </c:pt>
                <c:pt idx="8">
                  <c:v>4131.8333333333339</c:v>
                </c:pt>
                <c:pt idx="9">
                  <c:v>4456.8333333333339</c:v>
                </c:pt>
                <c:pt idx="10">
                  <c:v>3881.8333333333335</c:v>
                </c:pt>
                <c:pt idx="11">
                  <c:v>4006.8333333333335</c:v>
                </c:pt>
              </c:numCache>
            </c:numRef>
          </c:val>
          <c:smooth val="0"/>
          <c:extLst>
            <c:ext xmlns:c16="http://schemas.microsoft.com/office/drawing/2014/chart" uri="{C3380CC4-5D6E-409C-BE32-E72D297353CC}">
              <c16:uniqueId val="{00000004-91AC-4258-8F65-B4739EB68176}"/>
            </c:ext>
          </c:extLst>
        </c:ser>
        <c:ser>
          <c:idx val="5"/>
          <c:order val="5"/>
          <c:tx>
            <c:v>Gasto Indirecto General</c:v>
          </c:tx>
          <c:spPr>
            <a:ln w="19050" cmpd="sng">
              <a:solidFill>
                <a:srgbClr val="0099C6">
                  <a:alpha val="100000"/>
                </a:srgbClr>
              </a:solidFill>
            </a:ln>
          </c:spPr>
          <c:marker>
            <c:symbol val="none"/>
          </c:marker>
          <c:val>
            <c:numRef>
              <c:f>'Mi Empresa'!$B$57:$M$57</c:f>
              <c:numCache>
                <c:formatCode>#,##0.00\ [$€-1]</c:formatCode>
                <c:ptCount val="12"/>
                <c:pt idx="0">
                  <c:v>413</c:v>
                </c:pt>
                <c:pt idx="1">
                  <c:v>271</c:v>
                </c:pt>
                <c:pt idx="2">
                  <c:v>728</c:v>
                </c:pt>
                <c:pt idx="3">
                  <c:v>459</c:v>
                </c:pt>
                <c:pt idx="4">
                  <c:v>448</c:v>
                </c:pt>
                <c:pt idx="5">
                  <c:v>563</c:v>
                </c:pt>
                <c:pt idx="6">
                  <c:v>352</c:v>
                </c:pt>
                <c:pt idx="7">
                  <c:v>271</c:v>
                </c:pt>
                <c:pt idx="8">
                  <c:v>548</c:v>
                </c:pt>
                <c:pt idx="9">
                  <c:v>333</c:v>
                </c:pt>
                <c:pt idx="10">
                  <c:v>268</c:v>
                </c:pt>
                <c:pt idx="11">
                  <c:v>551</c:v>
                </c:pt>
              </c:numCache>
            </c:numRef>
          </c:val>
          <c:smooth val="0"/>
          <c:extLst>
            <c:ext xmlns:c16="http://schemas.microsoft.com/office/drawing/2014/chart" uri="{C3380CC4-5D6E-409C-BE32-E72D297353CC}">
              <c16:uniqueId val="{00000005-91AC-4258-8F65-B4739EB68176}"/>
            </c:ext>
          </c:extLst>
        </c:ser>
        <c:ser>
          <c:idx val="6"/>
          <c:order val="6"/>
          <c:tx>
            <c:v>Gasto estructural</c:v>
          </c:tx>
          <c:spPr>
            <a:ln w="19050" cmpd="sng">
              <a:solidFill>
                <a:srgbClr val="DD4477">
                  <a:alpha val="100000"/>
                </a:srgbClr>
              </a:solidFill>
            </a:ln>
          </c:spPr>
          <c:marker>
            <c:symbol val="none"/>
          </c:marker>
          <c:val>
            <c:numRef>
              <c:f>'Mi Empresa'!$B$72:$M$72</c:f>
              <c:numCache>
                <c:formatCode>#,##0.00\ [$€-1]</c:formatCode>
                <c:ptCount val="12"/>
                <c:pt idx="0">
                  <c:v>935</c:v>
                </c:pt>
                <c:pt idx="1">
                  <c:v>1185</c:v>
                </c:pt>
                <c:pt idx="2">
                  <c:v>935</c:v>
                </c:pt>
                <c:pt idx="3">
                  <c:v>1055</c:v>
                </c:pt>
                <c:pt idx="4">
                  <c:v>935</c:v>
                </c:pt>
                <c:pt idx="5">
                  <c:v>935</c:v>
                </c:pt>
                <c:pt idx="6">
                  <c:v>935</c:v>
                </c:pt>
                <c:pt idx="7">
                  <c:v>935</c:v>
                </c:pt>
                <c:pt idx="8">
                  <c:v>935</c:v>
                </c:pt>
                <c:pt idx="9">
                  <c:v>935</c:v>
                </c:pt>
                <c:pt idx="10">
                  <c:v>935</c:v>
                </c:pt>
                <c:pt idx="11">
                  <c:v>935</c:v>
                </c:pt>
              </c:numCache>
            </c:numRef>
          </c:val>
          <c:smooth val="0"/>
          <c:extLst>
            <c:ext xmlns:c16="http://schemas.microsoft.com/office/drawing/2014/chart" uri="{C3380CC4-5D6E-409C-BE32-E72D297353CC}">
              <c16:uniqueId val="{00000006-91AC-4258-8F65-B4739EB68176}"/>
            </c:ext>
          </c:extLst>
        </c:ser>
        <c:ser>
          <c:idx val="7"/>
          <c:order val="7"/>
          <c:tx>
            <c:v>Deuda</c:v>
          </c:tx>
          <c:spPr>
            <a:ln w="19050" cmpd="sng">
              <a:solidFill>
                <a:srgbClr val="66AA00">
                  <a:alpha val="100000"/>
                </a:srgbClr>
              </a:solidFill>
            </a:ln>
          </c:spPr>
          <c:marker>
            <c:symbol val="none"/>
          </c:marker>
          <c:val>
            <c:numRef>
              <c:f>'Mi Empresa'!$B$78:$M$78</c:f>
              <c:numCache>
                <c:formatCode>#,##0.00\ [$€-1]</c:formatCode>
                <c:ptCount val="12"/>
                <c:pt idx="0">
                  <c:v>852</c:v>
                </c:pt>
                <c:pt idx="1">
                  <c:v>852</c:v>
                </c:pt>
                <c:pt idx="2">
                  <c:v>852</c:v>
                </c:pt>
                <c:pt idx="3">
                  <c:v>852</c:v>
                </c:pt>
                <c:pt idx="4">
                  <c:v>852</c:v>
                </c:pt>
                <c:pt idx="5">
                  <c:v>852</c:v>
                </c:pt>
                <c:pt idx="6">
                  <c:v>852</c:v>
                </c:pt>
                <c:pt idx="7">
                  <c:v>852</c:v>
                </c:pt>
                <c:pt idx="8">
                  <c:v>852</c:v>
                </c:pt>
                <c:pt idx="9">
                  <c:v>852</c:v>
                </c:pt>
                <c:pt idx="10">
                  <c:v>852</c:v>
                </c:pt>
                <c:pt idx="11">
                  <c:v>852</c:v>
                </c:pt>
              </c:numCache>
            </c:numRef>
          </c:val>
          <c:smooth val="0"/>
          <c:extLst>
            <c:ext xmlns:c16="http://schemas.microsoft.com/office/drawing/2014/chart" uri="{C3380CC4-5D6E-409C-BE32-E72D297353CC}">
              <c16:uniqueId val="{00000007-91AC-4258-8F65-B4739EB68176}"/>
            </c:ext>
          </c:extLst>
        </c:ser>
        <c:ser>
          <c:idx val="8"/>
          <c:order val="8"/>
          <c:tx>
            <c:v>Impuestos</c:v>
          </c:tx>
          <c:spPr>
            <a:ln w="19050" cmpd="sng">
              <a:solidFill>
                <a:srgbClr val="B82E2E">
                  <a:alpha val="100000"/>
                </a:srgbClr>
              </a:solidFill>
            </a:ln>
          </c:spPr>
          <c:marker>
            <c:symbol val="none"/>
          </c:marker>
          <c:val>
            <c:numRef>
              <c:f>'Mi Empresa'!$B$83:$M$83</c:f>
              <c:numCache>
                <c:formatCode>#,##0.00\ [$€-1]</c:formatCode>
                <c:ptCount val="12"/>
                <c:pt idx="0">
                  <c:v>2004.6</c:v>
                </c:pt>
                <c:pt idx="1">
                  <c:v>0</c:v>
                </c:pt>
                <c:pt idx="2">
                  <c:v>0</c:v>
                </c:pt>
                <c:pt idx="3">
                  <c:v>1366</c:v>
                </c:pt>
                <c:pt idx="4">
                  <c:v>0</c:v>
                </c:pt>
                <c:pt idx="5">
                  <c:v>0</c:v>
                </c:pt>
                <c:pt idx="6">
                  <c:v>1010</c:v>
                </c:pt>
                <c:pt idx="7">
                  <c:v>120</c:v>
                </c:pt>
                <c:pt idx="8">
                  <c:v>0</c:v>
                </c:pt>
                <c:pt idx="9">
                  <c:v>1854</c:v>
                </c:pt>
                <c:pt idx="10">
                  <c:v>0</c:v>
                </c:pt>
                <c:pt idx="11">
                  <c:v>0</c:v>
                </c:pt>
              </c:numCache>
            </c:numRef>
          </c:val>
          <c:smooth val="0"/>
          <c:extLst>
            <c:ext xmlns:c16="http://schemas.microsoft.com/office/drawing/2014/chart" uri="{C3380CC4-5D6E-409C-BE32-E72D297353CC}">
              <c16:uniqueId val="{00000008-91AC-4258-8F65-B4739EB68176}"/>
            </c:ext>
          </c:extLst>
        </c:ser>
        <c:dLbls>
          <c:showLegendKey val="0"/>
          <c:showVal val="0"/>
          <c:showCatName val="0"/>
          <c:showSerName val="0"/>
          <c:showPercent val="0"/>
          <c:showBubbleSize val="0"/>
        </c:dLbls>
        <c:smooth val="0"/>
        <c:axId val="766822395"/>
        <c:axId val="2097901766"/>
      </c:lineChart>
      <c:catAx>
        <c:axId val="766822395"/>
        <c:scaling>
          <c:orientation val="minMax"/>
        </c:scaling>
        <c:delete val="0"/>
        <c:axPos val="b"/>
        <c:title>
          <c:tx>
            <c:rich>
              <a:bodyPr/>
              <a:lstStyle/>
              <a:p>
                <a:pPr lvl="0">
                  <a:defRPr b="0">
                    <a:solidFill>
                      <a:srgbClr val="000000"/>
                    </a:solidFill>
                    <a:latin typeface="+mn-lt"/>
                  </a:defRPr>
                </a:pPr>
                <a:endParaRPr lang="es-ES"/>
              </a:p>
            </c:rich>
          </c:tx>
          <c:overlay val="0"/>
        </c:title>
        <c:numFmt formatCode="General" sourceLinked="1"/>
        <c:majorTickMark val="cross"/>
        <c:minorTickMark val="cross"/>
        <c:tickLblPos val="nextTo"/>
        <c:txPr>
          <a:bodyPr/>
          <a:lstStyle/>
          <a:p>
            <a:pPr lvl="0">
              <a:defRPr b="0" i="0">
                <a:solidFill>
                  <a:srgbClr val="000000"/>
                </a:solidFill>
                <a:latin typeface="+mn-lt"/>
              </a:defRPr>
            </a:pPr>
            <a:endParaRPr lang="es-ES"/>
          </a:p>
        </c:txPr>
        <c:crossAx val="2097901766"/>
        <c:crosses val="autoZero"/>
        <c:auto val="1"/>
        <c:lblAlgn val="ctr"/>
        <c:lblOffset val="100"/>
        <c:noMultiLvlLbl val="1"/>
      </c:catAx>
      <c:valAx>
        <c:axId val="2097901766"/>
        <c:scaling>
          <c:orientation val="minMax"/>
        </c:scaling>
        <c:delete val="0"/>
        <c:axPos val="l"/>
        <c:majorGridlines>
          <c:spPr>
            <a:ln>
              <a:solidFill>
                <a:srgbClr val="B7B7B7"/>
              </a:solidFill>
            </a:ln>
          </c:spPr>
        </c:majorGridlines>
        <c:title>
          <c:tx>
            <c:rich>
              <a:bodyPr/>
              <a:lstStyle/>
              <a:p>
                <a:pPr lvl="0">
                  <a:defRPr b="0" i="0">
                    <a:solidFill>
                      <a:srgbClr val="000000"/>
                    </a:solidFill>
                    <a:latin typeface="+mn-lt"/>
                  </a:defRPr>
                </a:pPr>
                <a:r>
                  <a:rPr lang="es-ES" b="0" i="0">
                    <a:solidFill>
                      <a:srgbClr val="000000"/>
                    </a:solidFill>
                    <a:latin typeface="+mn-lt"/>
                  </a:rPr>
                  <a:t>Euros</a:t>
                </a:r>
              </a:p>
            </c:rich>
          </c:tx>
          <c:overlay val="0"/>
        </c:title>
        <c:numFmt formatCode="#,##0.00\ [$€-1]" sourceLinked="1"/>
        <c:majorTickMark val="cross"/>
        <c:minorTickMark val="cross"/>
        <c:tickLblPos val="nextTo"/>
        <c:spPr>
          <a:ln/>
        </c:spPr>
        <c:txPr>
          <a:bodyPr/>
          <a:lstStyle/>
          <a:p>
            <a:pPr lvl="0">
              <a:defRPr b="0" i="0">
                <a:solidFill>
                  <a:srgbClr val="000000"/>
                </a:solidFill>
                <a:latin typeface="+mn-lt"/>
              </a:defRPr>
            </a:pPr>
            <a:endParaRPr lang="es-ES"/>
          </a:p>
        </c:txPr>
        <c:crossAx val="766822395"/>
        <c:crosses val="autoZero"/>
        <c:crossBetween val="between"/>
      </c:valAx>
    </c:plotArea>
    <c:legend>
      <c:legendPos val="r"/>
      <c:overlay val="0"/>
      <c:txPr>
        <a:bodyPr/>
        <a:lstStyle/>
        <a:p>
          <a:pPr lvl="0">
            <a:defRPr b="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tx>
            <c:strRef>
              <c:f>Redes!$G$4</c:f>
              <c:strCache>
                <c:ptCount val="1"/>
              </c:strCache>
            </c:strRef>
          </c:tx>
          <c:dPt>
            <c:idx val="0"/>
            <c:bubble3D val="0"/>
            <c:spPr>
              <a:solidFill>
                <a:srgbClr val="3366CC"/>
              </a:solidFill>
            </c:spPr>
            <c:extLst>
              <c:ext xmlns:c16="http://schemas.microsoft.com/office/drawing/2014/chart" uri="{C3380CC4-5D6E-409C-BE32-E72D297353CC}">
                <c16:uniqueId val="{00000001-446F-4425-A4EC-BDA0B2FC3CFF}"/>
              </c:ext>
            </c:extLst>
          </c:dPt>
          <c:dPt>
            <c:idx val="1"/>
            <c:bubble3D val="0"/>
            <c:spPr>
              <a:solidFill>
                <a:srgbClr val="DC3912"/>
              </a:solidFill>
            </c:spPr>
            <c:extLst>
              <c:ext xmlns:c16="http://schemas.microsoft.com/office/drawing/2014/chart" uri="{C3380CC4-5D6E-409C-BE32-E72D297353CC}">
                <c16:uniqueId val="{00000003-446F-4425-A4EC-BDA0B2FC3CFF}"/>
              </c:ext>
            </c:extLst>
          </c:dPt>
          <c:dPt>
            <c:idx val="2"/>
            <c:bubble3D val="0"/>
            <c:spPr>
              <a:solidFill>
                <a:srgbClr val="FF9900"/>
              </a:solidFill>
            </c:spPr>
            <c:extLst>
              <c:ext xmlns:c16="http://schemas.microsoft.com/office/drawing/2014/chart" uri="{C3380CC4-5D6E-409C-BE32-E72D297353CC}">
                <c16:uniqueId val="{00000005-446F-4425-A4EC-BDA0B2FC3CFF}"/>
              </c:ext>
            </c:extLst>
          </c:dPt>
          <c:dPt>
            <c:idx val="3"/>
            <c:bubble3D val="0"/>
            <c:spPr>
              <a:solidFill>
                <a:srgbClr val="109618"/>
              </a:solidFill>
            </c:spPr>
            <c:extLst>
              <c:ext xmlns:c16="http://schemas.microsoft.com/office/drawing/2014/chart" uri="{C3380CC4-5D6E-409C-BE32-E72D297353CC}">
                <c16:uniqueId val="{00000007-446F-4425-A4EC-BDA0B2FC3CFF}"/>
              </c:ext>
            </c:extLst>
          </c:dPt>
          <c:dPt>
            <c:idx val="4"/>
            <c:bubble3D val="0"/>
            <c:spPr>
              <a:solidFill>
                <a:srgbClr val="990099"/>
              </a:solidFill>
            </c:spPr>
            <c:extLst>
              <c:ext xmlns:c16="http://schemas.microsoft.com/office/drawing/2014/chart" uri="{C3380CC4-5D6E-409C-BE32-E72D297353CC}">
                <c16:uniqueId val="{00000009-446F-4425-A4EC-BDA0B2FC3CFF}"/>
              </c:ext>
            </c:extLst>
          </c:dPt>
          <c:dPt>
            <c:idx val="5"/>
            <c:bubble3D val="0"/>
            <c:spPr>
              <a:solidFill>
                <a:srgbClr val="0099C6"/>
              </a:solidFill>
            </c:spPr>
            <c:extLst>
              <c:ext xmlns:c16="http://schemas.microsoft.com/office/drawing/2014/chart" uri="{C3380CC4-5D6E-409C-BE32-E72D297353CC}">
                <c16:uniqueId val="{0000000B-446F-4425-A4EC-BDA0B2FC3CFF}"/>
              </c:ext>
            </c:extLst>
          </c:dPt>
          <c:dPt>
            <c:idx val="6"/>
            <c:bubble3D val="0"/>
            <c:spPr>
              <a:solidFill>
                <a:srgbClr val="DD4477"/>
              </a:solidFill>
            </c:spPr>
            <c:extLst>
              <c:ext xmlns:c16="http://schemas.microsoft.com/office/drawing/2014/chart" uri="{C3380CC4-5D6E-409C-BE32-E72D297353CC}">
                <c16:uniqueId val="{0000000D-446F-4425-A4EC-BDA0B2FC3CFF}"/>
              </c:ext>
            </c:extLst>
          </c:dPt>
          <c:dPt>
            <c:idx val="7"/>
            <c:bubble3D val="0"/>
            <c:spPr>
              <a:solidFill>
                <a:srgbClr val="66AA00"/>
              </a:solidFill>
            </c:spPr>
            <c:extLst>
              <c:ext xmlns:c16="http://schemas.microsoft.com/office/drawing/2014/chart" uri="{C3380CC4-5D6E-409C-BE32-E72D297353CC}">
                <c16:uniqueId val="{0000000F-446F-4425-A4EC-BDA0B2FC3CFF}"/>
              </c:ext>
            </c:extLst>
          </c:dPt>
          <c:dPt>
            <c:idx val="8"/>
            <c:bubble3D val="0"/>
            <c:spPr>
              <a:solidFill>
                <a:srgbClr val="B82E2E"/>
              </a:solidFill>
            </c:spPr>
            <c:extLst>
              <c:ext xmlns:c16="http://schemas.microsoft.com/office/drawing/2014/chart" uri="{C3380CC4-5D6E-409C-BE32-E72D297353CC}">
                <c16:uniqueId val="{00000011-446F-4425-A4EC-BDA0B2FC3CFF}"/>
              </c:ext>
            </c:extLst>
          </c:dPt>
          <c:dPt>
            <c:idx val="9"/>
            <c:bubble3D val="0"/>
            <c:spPr>
              <a:solidFill>
                <a:srgbClr val="316395"/>
              </a:solidFill>
            </c:spPr>
            <c:extLst>
              <c:ext xmlns:c16="http://schemas.microsoft.com/office/drawing/2014/chart" uri="{C3380CC4-5D6E-409C-BE32-E72D297353CC}">
                <c16:uniqueId val="{00000013-446F-4425-A4EC-BDA0B2FC3CFF}"/>
              </c:ext>
            </c:extLst>
          </c:dPt>
          <c:cat>
            <c:strRef>
              <c:f>Redes!$F$5:$F$14</c:f>
              <c:strCache>
                <c:ptCount val="10"/>
                <c:pt idx="0">
                  <c:v>Uolala</c:v>
                </c:pt>
                <c:pt idx="1">
                  <c:v>Publi Facebook</c:v>
                </c:pt>
                <c:pt idx="2">
                  <c:v>Facebook</c:v>
                </c:pt>
                <c:pt idx="3">
                  <c:v>Saludterapia</c:v>
                </c:pt>
                <c:pt idx="4">
                  <c:v>Newsletter</c:v>
                </c:pt>
                <c:pt idx="5">
                  <c:v>Boca oreja</c:v>
                </c:pt>
                <c:pt idx="6">
                  <c:v>Otros</c:v>
                </c:pt>
                <c:pt idx="7">
                  <c:v>Google</c:v>
                </c:pt>
                <c:pt idx="8">
                  <c:v>Youtube</c:v>
                </c:pt>
                <c:pt idx="9">
                  <c:v>Carteles</c:v>
                </c:pt>
              </c:strCache>
            </c:strRef>
          </c:cat>
          <c:val>
            <c:numRef>
              <c:f>Redes!$G$5:$G$14</c:f>
              <c:numCache>
                <c:formatCode>General</c:formatCode>
                <c:ptCount val="10"/>
                <c:pt idx="0">
                  <c:v>3</c:v>
                </c:pt>
                <c:pt idx="1">
                  <c:v>1</c:v>
                </c:pt>
                <c:pt idx="2">
                  <c:v>4</c:v>
                </c:pt>
                <c:pt idx="3">
                  <c:v>0</c:v>
                </c:pt>
                <c:pt idx="4">
                  <c:v>1</c:v>
                </c:pt>
                <c:pt idx="5">
                  <c:v>1</c:v>
                </c:pt>
                <c:pt idx="6">
                  <c:v>1</c:v>
                </c:pt>
                <c:pt idx="7">
                  <c:v>0</c:v>
                </c:pt>
                <c:pt idx="8">
                  <c:v>1</c:v>
                </c:pt>
                <c:pt idx="9">
                  <c:v>0</c:v>
                </c:pt>
              </c:numCache>
            </c:numRef>
          </c:val>
          <c:extLst>
            <c:ext xmlns:c16="http://schemas.microsoft.com/office/drawing/2014/chart" uri="{C3380CC4-5D6E-409C-BE32-E72D297353CC}">
              <c16:uniqueId val="{00000014-446F-4425-A4EC-BDA0B2FC3CFF}"/>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207D-4DDD-A2AD-790A53E76F37}"/>
              </c:ext>
            </c:extLst>
          </c:dPt>
          <c:dPt>
            <c:idx val="1"/>
            <c:bubble3D val="0"/>
            <c:spPr>
              <a:solidFill>
                <a:schemeClr val="accent2"/>
              </a:solidFill>
            </c:spPr>
            <c:extLst>
              <c:ext xmlns:c16="http://schemas.microsoft.com/office/drawing/2014/chart" uri="{C3380CC4-5D6E-409C-BE32-E72D297353CC}">
                <c16:uniqueId val="{00000003-207D-4DDD-A2AD-790A53E76F37}"/>
              </c:ext>
            </c:extLst>
          </c:dPt>
          <c:dPt>
            <c:idx val="2"/>
            <c:bubble3D val="0"/>
            <c:spPr>
              <a:solidFill>
                <a:schemeClr val="accent3"/>
              </a:solidFill>
            </c:spPr>
            <c:extLst>
              <c:ext xmlns:c16="http://schemas.microsoft.com/office/drawing/2014/chart" uri="{C3380CC4-5D6E-409C-BE32-E72D297353CC}">
                <c16:uniqueId val="{00000005-207D-4DDD-A2AD-790A53E76F37}"/>
              </c:ext>
            </c:extLst>
          </c:dPt>
          <c:dPt>
            <c:idx val="3"/>
            <c:bubble3D val="0"/>
            <c:spPr>
              <a:solidFill>
                <a:schemeClr val="accent4"/>
              </a:solidFill>
            </c:spPr>
            <c:extLst>
              <c:ext xmlns:c16="http://schemas.microsoft.com/office/drawing/2014/chart" uri="{C3380CC4-5D6E-409C-BE32-E72D297353CC}">
                <c16:uniqueId val="{00000007-207D-4DDD-A2AD-790A53E76F37}"/>
              </c:ext>
            </c:extLst>
          </c:dPt>
          <c:dPt>
            <c:idx val="4"/>
            <c:bubble3D val="0"/>
            <c:spPr>
              <a:solidFill>
                <a:schemeClr val="accent5"/>
              </a:solidFill>
            </c:spPr>
            <c:extLst>
              <c:ext xmlns:c16="http://schemas.microsoft.com/office/drawing/2014/chart" uri="{C3380CC4-5D6E-409C-BE32-E72D297353CC}">
                <c16:uniqueId val="{00000009-207D-4DDD-A2AD-790A53E76F37}"/>
              </c:ext>
            </c:extLst>
          </c:dPt>
          <c:dPt>
            <c:idx val="5"/>
            <c:bubble3D val="0"/>
            <c:spPr>
              <a:solidFill>
                <a:schemeClr val="accent6"/>
              </a:solidFill>
            </c:spPr>
            <c:extLst>
              <c:ext xmlns:c16="http://schemas.microsoft.com/office/drawing/2014/chart" uri="{C3380CC4-5D6E-409C-BE32-E72D297353CC}">
                <c16:uniqueId val="{0000000B-207D-4DDD-A2AD-790A53E76F37}"/>
              </c:ext>
            </c:extLst>
          </c:dPt>
          <c:dPt>
            <c:idx val="6"/>
            <c:bubble3D val="0"/>
            <c:spPr>
              <a:solidFill>
                <a:schemeClr val="accent1"/>
              </a:solidFill>
            </c:spPr>
            <c:extLst>
              <c:ext xmlns:c16="http://schemas.microsoft.com/office/drawing/2014/chart" uri="{C3380CC4-5D6E-409C-BE32-E72D297353CC}">
                <c16:uniqueId val="{0000000D-207D-4DDD-A2AD-790A53E76F37}"/>
              </c:ext>
            </c:extLst>
          </c:dPt>
          <c:dPt>
            <c:idx val="7"/>
            <c:bubble3D val="0"/>
            <c:spPr>
              <a:solidFill>
                <a:schemeClr val="accent2"/>
              </a:solidFill>
            </c:spPr>
            <c:extLst>
              <c:ext xmlns:c16="http://schemas.microsoft.com/office/drawing/2014/chart" uri="{C3380CC4-5D6E-409C-BE32-E72D297353CC}">
                <c16:uniqueId val="{0000000F-207D-4DDD-A2AD-790A53E76F37}"/>
              </c:ext>
            </c:extLst>
          </c:dPt>
          <c:dPt>
            <c:idx val="8"/>
            <c:bubble3D val="0"/>
            <c:spPr>
              <a:solidFill>
                <a:schemeClr val="accent3"/>
              </a:solidFill>
            </c:spPr>
            <c:extLst>
              <c:ext xmlns:c16="http://schemas.microsoft.com/office/drawing/2014/chart" uri="{C3380CC4-5D6E-409C-BE32-E72D297353CC}">
                <c16:uniqueId val="{00000011-207D-4DDD-A2AD-790A53E76F37}"/>
              </c:ext>
            </c:extLst>
          </c:dPt>
          <c:dPt>
            <c:idx val="9"/>
            <c:bubble3D val="0"/>
            <c:spPr>
              <a:solidFill>
                <a:schemeClr val="accent4"/>
              </a:solidFill>
            </c:spPr>
            <c:extLst>
              <c:ext xmlns:c16="http://schemas.microsoft.com/office/drawing/2014/chart" uri="{C3380CC4-5D6E-409C-BE32-E72D297353CC}">
                <c16:uniqueId val="{00000013-207D-4DDD-A2AD-790A53E76F37}"/>
              </c:ext>
            </c:extLst>
          </c:dPt>
          <c:cat>
            <c:strRef>
              <c:f>Redes!$A$5:$A$14</c:f>
              <c:strCache>
                <c:ptCount val="10"/>
                <c:pt idx="0">
                  <c:v>Uolala</c:v>
                </c:pt>
                <c:pt idx="1">
                  <c:v>Publi Facebook</c:v>
                </c:pt>
                <c:pt idx="2">
                  <c:v>Facebook</c:v>
                </c:pt>
                <c:pt idx="3">
                  <c:v>Saludterapia</c:v>
                </c:pt>
                <c:pt idx="4">
                  <c:v>Newsletter</c:v>
                </c:pt>
                <c:pt idx="5">
                  <c:v>Boca oreja</c:v>
                </c:pt>
                <c:pt idx="6">
                  <c:v>Otros</c:v>
                </c:pt>
                <c:pt idx="7">
                  <c:v>Google</c:v>
                </c:pt>
                <c:pt idx="8">
                  <c:v>Youtube</c:v>
                </c:pt>
                <c:pt idx="9">
                  <c:v>Carteles</c:v>
                </c:pt>
              </c:strCache>
            </c:strRef>
          </c:cat>
          <c:val>
            <c:numRef>
              <c:f>Redes!$B$5:$B$14</c:f>
              <c:numCache>
                <c:formatCode>General</c:formatCode>
                <c:ptCount val="10"/>
                <c:pt idx="0">
                  <c:v>1</c:v>
                </c:pt>
                <c:pt idx="1">
                  <c:v>8</c:v>
                </c:pt>
                <c:pt idx="2">
                  <c:v>1</c:v>
                </c:pt>
                <c:pt idx="3">
                  <c:v>0</c:v>
                </c:pt>
                <c:pt idx="4">
                  <c:v>0</c:v>
                </c:pt>
                <c:pt idx="5">
                  <c:v>5</c:v>
                </c:pt>
                <c:pt idx="6">
                  <c:v>0</c:v>
                </c:pt>
                <c:pt idx="7">
                  <c:v>0</c:v>
                </c:pt>
                <c:pt idx="8">
                  <c:v>0</c:v>
                </c:pt>
                <c:pt idx="9">
                  <c:v>4</c:v>
                </c:pt>
              </c:numCache>
            </c:numRef>
          </c:val>
          <c:extLst>
            <c:ext xmlns:c16="http://schemas.microsoft.com/office/drawing/2014/chart" uri="{C3380CC4-5D6E-409C-BE32-E72D297353CC}">
              <c16:uniqueId val="{00000014-207D-4DDD-A2AD-790A53E76F37}"/>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900" b="0" i="0">
              <a:solidFill>
                <a:schemeClr val="dk1"/>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2</xdr:col>
      <xdr:colOff>66675</xdr:colOff>
      <xdr:row>45</xdr:row>
      <xdr:rowOff>66675</xdr:rowOff>
    </xdr:from>
    <xdr:ext cx="3686175" cy="2276475"/>
    <xdr:graphicFrame macro="">
      <xdr:nvGraphicFramePr>
        <xdr:cNvPr id="659395890" name="Chart 1" title="Gráfico">
          <a:extLst>
            <a:ext uri="{FF2B5EF4-FFF2-40B4-BE49-F238E27FC236}">
              <a16:creationId xmlns:a16="http://schemas.microsoft.com/office/drawing/2014/main" id="{00000000-0008-0000-0200-00003295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57150</xdr:colOff>
      <xdr:row>45</xdr:row>
      <xdr:rowOff>123825</xdr:rowOff>
    </xdr:from>
    <xdr:ext cx="3619500" cy="2238375"/>
    <xdr:graphicFrame macro="">
      <xdr:nvGraphicFramePr>
        <xdr:cNvPr id="167567765" name="Chart 2" title="Gráfico">
          <a:extLst>
            <a:ext uri="{FF2B5EF4-FFF2-40B4-BE49-F238E27FC236}">
              <a16:creationId xmlns:a16="http://schemas.microsoft.com/office/drawing/2014/main" id="{00000000-0008-0000-0200-000095E1F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161925</xdr:colOff>
      <xdr:row>59</xdr:row>
      <xdr:rowOff>95250</xdr:rowOff>
    </xdr:from>
    <xdr:ext cx="5934075" cy="3228975"/>
    <xdr:graphicFrame macro="">
      <xdr:nvGraphicFramePr>
        <xdr:cNvPr id="173013414" name="Chart 3" title="Gráfico">
          <a:extLst>
            <a:ext uri="{FF2B5EF4-FFF2-40B4-BE49-F238E27FC236}">
              <a16:creationId xmlns:a16="http://schemas.microsoft.com/office/drawing/2014/main" id="{00000000-0008-0000-0200-0000A6F94F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209550</xdr:colOff>
      <xdr:row>4</xdr:row>
      <xdr:rowOff>85725</xdr:rowOff>
    </xdr:from>
    <xdr:ext cx="11944350" cy="3533775"/>
    <xdr:graphicFrame macro="">
      <xdr:nvGraphicFramePr>
        <xdr:cNvPr id="1083161032" name="Chart 4" title="Gráfico">
          <a:extLst>
            <a:ext uri="{FF2B5EF4-FFF2-40B4-BE49-F238E27FC236}">
              <a16:creationId xmlns:a16="http://schemas.microsoft.com/office/drawing/2014/main" id="{00000000-0008-0000-0200-0000C8B98F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0</xdr:col>
      <xdr:colOff>152400</xdr:colOff>
      <xdr:row>24</xdr:row>
      <xdr:rowOff>171450</xdr:rowOff>
    </xdr:from>
    <xdr:ext cx="12011025" cy="3533775"/>
    <xdr:graphicFrame macro="">
      <xdr:nvGraphicFramePr>
        <xdr:cNvPr id="430075594" name="Chart 5" title="Gráfico">
          <a:extLst>
            <a:ext uri="{FF2B5EF4-FFF2-40B4-BE49-F238E27FC236}">
              <a16:creationId xmlns:a16="http://schemas.microsoft.com/office/drawing/2014/main" id="{00000000-0008-0000-0200-0000CA6EA2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85725</xdr:colOff>
      <xdr:row>3</xdr:row>
      <xdr:rowOff>28575</xdr:rowOff>
    </xdr:from>
    <xdr:ext cx="3552825" cy="2200275"/>
    <xdr:graphicFrame macro="">
      <xdr:nvGraphicFramePr>
        <xdr:cNvPr id="1480467337" name="Chart 6" title="Gráfico">
          <a:extLst>
            <a:ext uri="{FF2B5EF4-FFF2-40B4-BE49-F238E27FC236}">
              <a16:creationId xmlns:a16="http://schemas.microsoft.com/office/drawing/2014/main" id="{00000000-0008-0000-0300-000089233E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209550</xdr:colOff>
      <xdr:row>3</xdr:row>
      <xdr:rowOff>85725</xdr:rowOff>
    </xdr:from>
    <xdr:ext cx="3257550" cy="2419350"/>
    <xdr:graphicFrame macro="">
      <xdr:nvGraphicFramePr>
        <xdr:cNvPr id="1239725742" name="Chart 7">
          <a:extLst>
            <a:ext uri="{FF2B5EF4-FFF2-40B4-BE49-F238E27FC236}">
              <a16:creationId xmlns:a16="http://schemas.microsoft.com/office/drawing/2014/main" id="{00000000-0008-0000-0300-0000AEB6E4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A86E8"/>
    <outlinePr summaryBelow="0" summaryRight="0"/>
  </sheetPr>
  <dimension ref="A1:Z986"/>
  <sheetViews>
    <sheetView tabSelected="1" zoomScale="115" zoomScaleNormal="115" workbookViewId="0">
      <pane ySplit="1" topLeftCell="A2" activePane="bottomLeft" state="frozen"/>
      <selection pane="bottomLeft" activeCell="A7" sqref="A7"/>
    </sheetView>
  </sheetViews>
  <sheetFormatPr baseColWidth="10" defaultColWidth="14.42578125" defaultRowHeight="15" customHeight="1" x14ac:dyDescent="0.2"/>
  <cols>
    <col min="1" max="1" width="34.85546875" customWidth="1"/>
    <col min="2" max="13" width="12.7109375" customWidth="1"/>
  </cols>
  <sheetData>
    <row r="1" spans="1:26" ht="15.75" customHeight="1" x14ac:dyDescent="0.2">
      <c r="A1" s="1"/>
      <c r="B1" s="2" t="s">
        <v>0</v>
      </c>
      <c r="C1" s="2" t="s">
        <v>1</v>
      </c>
      <c r="D1" s="2" t="s">
        <v>2</v>
      </c>
      <c r="E1" s="2" t="s">
        <v>3</v>
      </c>
      <c r="F1" s="2" t="s">
        <v>4</v>
      </c>
      <c r="G1" s="2" t="s">
        <v>5</v>
      </c>
      <c r="H1" s="2" t="s">
        <v>6</v>
      </c>
      <c r="I1" s="2" t="s">
        <v>7</v>
      </c>
      <c r="J1" s="2" t="s">
        <v>8</v>
      </c>
      <c r="K1" s="2" t="s">
        <v>9</v>
      </c>
      <c r="L1" s="2" t="s">
        <v>10</v>
      </c>
      <c r="M1" s="2" t="s">
        <v>11</v>
      </c>
      <c r="N1" s="1"/>
      <c r="O1" s="1"/>
      <c r="P1" s="1"/>
      <c r="Q1" s="1"/>
      <c r="R1" s="1"/>
      <c r="S1" s="1"/>
      <c r="T1" s="1"/>
      <c r="U1" s="1"/>
      <c r="V1" s="1"/>
      <c r="W1" s="1"/>
      <c r="X1" s="1"/>
      <c r="Y1" s="1"/>
      <c r="Z1" s="1"/>
    </row>
    <row r="2" spans="1:26" ht="30" customHeight="1" x14ac:dyDescent="0.2">
      <c r="A2" s="3" t="s">
        <v>12</v>
      </c>
      <c r="B2" s="4"/>
      <c r="C2" s="4"/>
      <c r="D2" s="4"/>
      <c r="E2" s="4"/>
      <c r="F2" s="4"/>
      <c r="G2" s="4"/>
      <c r="H2" s="4"/>
      <c r="I2" s="4"/>
      <c r="J2" s="4"/>
      <c r="K2" s="4"/>
      <c r="L2" s="4"/>
      <c r="M2" s="4"/>
      <c r="N2" s="5"/>
      <c r="O2" s="5"/>
      <c r="P2" s="5"/>
      <c r="Q2" s="5"/>
      <c r="R2" s="5"/>
      <c r="S2" s="5"/>
      <c r="T2" s="5"/>
      <c r="U2" s="5"/>
      <c r="V2" s="5"/>
      <c r="W2" s="5"/>
      <c r="X2" s="5"/>
      <c r="Y2" s="5"/>
      <c r="Z2" s="5"/>
    </row>
    <row r="3" spans="1:26" ht="15.75" customHeight="1" x14ac:dyDescent="0.2">
      <c r="A3" s="6"/>
      <c r="B3" s="7"/>
      <c r="C3" s="7"/>
      <c r="D3" s="7"/>
      <c r="E3" s="7"/>
      <c r="F3" s="7"/>
      <c r="G3" s="7"/>
      <c r="H3" s="7"/>
      <c r="I3" s="7"/>
      <c r="J3" s="7"/>
      <c r="K3" s="7"/>
      <c r="L3" s="7"/>
      <c r="M3" s="7"/>
      <c r="N3" s="8"/>
      <c r="O3" s="6"/>
      <c r="P3" s="6"/>
      <c r="Q3" s="6"/>
      <c r="R3" s="6"/>
      <c r="S3" s="6"/>
      <c r="T3" s="6"/>
      <c r="U3" s="6"/>
      <c r="V3" s="6"/>
      <c r="W3" s="6"/>
      <c r="X3" s="6"/>
      <c r="Y3" s="6"/>
      <c r="Z3" s="6"/>
    </row>
    <row r="4" spans="1:26" ht="15.75" customHeight="1" x14ac:dyDescent="0.2">
      <c r="A4" s="9" t="s">
        <v>13</v>
      </c>
      <c r="B4" s="10">
        <f>SUM(B5:B9)</f>
        <v>3520</v>
      </c>
      <c r="C4" s="10">
        <f>SUM(C5:C9)</f>
        <v>2245</v>
      </c>
      <c r="D4" s="10">
        <f>SUM(D5:D9)</f>
        <v>6280</v>
      </c>
      <c r="E4" s="10">
        <f>SUM(E5:E9)</f>
        <v>7222</v>
      </c>
      <c r="F4" s="10">
        <f>SUM(F5:F9)</f>
        <v>4060</v>
      </c>
      <c r="G4" s="10">
        <f>SUM(G5:G9)</f>
        <v>7720</v>
      </c>
      <c r="H4" s="10">
        <f>SUM(H5:H9)</f>
        <v>5520</v>
      </c>
      <c r="I4" s="10">
        <f>SUM(I5:I9)</f>
        <v>6240</v>
      </c>
      <c r="J4" s="10">
        <f>SUM(J5:J9)</f>
        <v>5430</v>
      </c>
      <c r="K4" s="10">
        <f>SUM(K5:K9)</f>
        <v>5560</v>
      </c>
      <c r="L4" s="10">
        <f>SUM(L5:L9)</f>
        <v>7140</v>
      </c>
      <c r="M4" s="10">
        <f>SUM(M5:M9)</f>
        <v>6500</v>
      </c>
      <c r="N4" s="11">
        <f t="shared" ref="N4:N11" si="0">SUM(B4:M4)</f>
        <v>67437</v>
      </c>
      <c r="O4" s="9"/>
      <c r="P4" s="9"/>
      <c r="Q4" s="9"/>
      <c r="R4" s="9"/>
      <c r="S4" s="9"/>
      <c r="T4" s="9"/>
      <c r="U4" s="9"/>
      <c r="V4" s="9"/>
      <c r="W4" s="9"/>
      <c r="X4" s="9"/>
      <c r="Y4" s="9"/>
      <c r="Z4" s="9"/>
    </row>
    <row r="5" spans="1:26" ht="15.75" customHeight="1" x14ac:dyDescent="0.2">
      <c r="A5" s="160" t="s">
        <v>286</v>
      </c>
      <c r="B5" s="13"/>
      <c r="C5" s="14">
        <v>45</v>
      </c>
      <c r="D5" s="14"/>
      <c r="E5" s="14">
        <f>345+67</f>
        <v>412</v>
      </c>
      <c r="F5" s="14">
        <f>640+250</f>
        <v>890</v>
      </c>
      <c r="G5" s="14">
        <v>520</v>
      </c>
      <c r="H5" s="14">
        <v>950</v>
      </c>
      <c r="I5" s="14">
        <v>2640</v>
      </c>
      <c r="J5" s="14">
        <v>550</v>
      </c>
      <c r="K5" s="14">
        <v>2920</v>
      </c>
      <c r="L5" s="14">
        <v>1250</v>
      </c>
      <c r="M5" s="14"/>
      <c r="N5" s="15">
        <f t="shared" si="0"/>
        <v>10177</v>
      </c>
      <c r="O5" s="12"/>
      <c r="P5" s="12"/>
      <c r="Q5" s="12"/>
      <c r="R5" s="12"/>
      <c r="S5" s="12"/>
      <c r="T5" s="12"/>
      <c r="U5" s="12"/>
      <c r="V5" s="12"/>
      <c r="W5" s="12"/>
      <c r="X5" s="12"/>
      <c r="Y5" s="12"/>
      <c r="Z5" s="12"/>
    </row>
    <row r="6" spans="1:26" ht="15.75" customHeight="1" x14ac:dyDescent="0.2">
      <c r="A6" s="160" t="s">
        <v>285</v>
      </c>
      <c r="B6" s="14"/>
      <c r="C6" s="16">
        <v>1200</v>
      </c>
      <c r="D6" s="14">
        <v>3640</v>
      </c>
      <c r="E6" s="14"/>
      <c r="F6" s="17">
        <v>850</v>
      </c>
      <c r="G6" s="14"/>
      <c r="H6" s="14"/>
      <c r="I6" s="17">
        <v>3250</v>
      </c>
      <c r="J6" s="14">
        <v>2560</v>
      </c>
      <c r="K6" s="14"/>
      <c r="L6" s="17">
        <v>3250</v>
      </c>
      <c r="M6" s="14">
        <v>3250</v>
      </c>
      <c r="N6" s="15">
        <f t="shared" si="0"/>
        <v>18000</v>
      </c>
      <c r="O6" s="12"/>
      <c r="P6" s="12"/>
      <c r="Q6" s="12"/>
      <c r="R6" s="12"/>
      <c r="S6" s="12"/>
      <c r="T6" s="12"/>
      <c r="U6" s="12"/>
      <c r="V6" s="12"/>
      <c r="W6" s="12"/>
      <c r="X6" s="12"/>
      <c r="Y6" s="12"/>
      <c r="Z6" s="12"/>
    </row>
    <row r="7" spans="1:26" ht="15.75" customHeight="1" x14ac:dyDescent="0.2">
      <c r="A7" s="160" t="s">
        <v>287</v>
      </c>
      <c r="B7" s="14"/>
      <c r="C7" s="14"/>
      <c r="D7" s="14">
        <v>2640</v>
      </c>
      <c r="E7" s="14">
        <v>2250</v>
      </c>
      <c r="F7" s="14">
        <v>2320</v>
      </c>
      <c r="G7" s="14">
        <v>4560</v>
      </c>
      <c r="H7" s="14">
        <v>1320</v>
      </c>
      <c r="I7" s="14"/>
      <c r="J7" s="14">
        <v>2320</v>
      </c>
      <c r="K7" s="17"/>
      <c r="L7" s="14">
        <v>2640</v>
      </c>
      <c r="M7" s="14"/>
      <c r="N7" s="15">
        <f t="shared" si="0"/>
        <v>18050</v>
      </c>
      <c r="O7" s="12"/>
      <c r="P7" s="12"/>
      <c r="Q7" s="12"/>
      <c r="R7" s="12"/>
      <c r="S7" s="12"/>
      <c r="T7" s="12"/>
      <c r="U7" s="12"/>
      <c r="V7" s="12"/>
      <c r="W7" s="12"/>
      <c r="X7" s="12"/>
      <c r="Y7" s="12"/>
      <c r="Z7" s="12"/>
    </row>
    <row r="8" spans="1:26" ht="15.75" customHeight="1" x14ac:dyDescent="0.2">
      <c r="A8" s="160" t="s">
        <v>288</v>
      </c>
      <c r="B8" s="14">
        <v>3520</v>
      </c>
      <c r="C8" s="14">
        <v>1000</v>
      </c>
      <c r="D8" s="14"/>
      <c r="E8" s="17">
        <v>4560</v>
      </c>
      <c r="F8" s="14"/>
      <c r="G8" s="17">
        <v>2640</v>
      </c>
      <c r="H8" s="14">
        <v>3250</v>
      </c>
      <c r="I8" s="14">
        <v>350</v>
      </c>
      <c r="J8" s="14"/>
      <c r="K8" s="14">
        <v>2640</v>
      </c>
      <c r="L8" s="14"/>
      <c r="M8" s="14">
        <v>3250</v>
      </c>
      <c r="N8" s="15">
        <f t="shared" si="0"/>
        <v>21210</v>
      </c>
      <c r="O8" s="12"/>
      <c r="P8" s="12"/>
      <c r="Q8" s="12"/>
      <c r="R8" s="12"/>
      <c r="S8" s="12"/>
      <c r="T8" s="12"/>
      <c r="U8" s="12"/>
      <c r="V8" s="12"/>
      <c r="W8" s="12"/>
      <c r="X8" s="12"/>
      <c r="Y8" s="12"/>
      <c r="Z8" s="12"/>
    </row>
    <row r="9" spans="1:26" ht="15.75" customHeight="1" x14ac:dyDescent="0.2">
      <c r="A9" s="12"/>
      <c r="B9" s="14"/>
      <c r="C9" s="14"/>
      <c r="D9" s="14"/>
      <c r="E9" s="14"/>
      <c r="F9" s="14"/>
      <c r="G9" s="13"/>
      <c r="H9" s="14"/>
      <c r="I9" s="14"/>
      <c r="J9" s="14"/>
      <c r="K9" s="14"/>
      <c r="L9" s="14"/>
      <c r="M9" s="14"/>
      <c r="N9" s="15">
        <f t="shared" si="0"/>
        <v>0</v>
      </c>
      <c r="O9" s="12"/>
      <c r="P9" s="12"/>
      <c r="Q9" s="12"/>
      <c r="R9" s="12"/>
      <c r="S9" s="12"/>
      <c r="T9" s="12"/>
      <c r="U9" s="12"/>
      <c r="V9" s="12"/>
      <c r="W9" s="12"/>
      <c r="X9" s="12"/>
      <c r="Y9" s="12"/>
      <c r="Z9" s="12"/>
    </row>
    <row r="10" spans="1:26" ht="15.75" customHeight="1" x14ac:dyDescent="0.2">
      <c r="A10" s="9" t="s">
        <v>14</v>
      </c>
      <c r="B10" s="10">
        <f>SUM(B11:B12)</f>
        <v>725</v>
      </c>
      <c r="C10" s="10">
        <f>SUM(C11:C12)</f>
        <v>2000</v>
      </c>
      <c r="D10" s="10">
        <f>SUM(D11:D12)</f>
        <v>1320</v>
      </c>
      <c r="E10" s="10">
        <f>SUM(E11:E12)</f>
        <v>1775</v>
      </c>
      <c r="F10" s="10">
        <f>SUM(F11:F12)</f>
        <v>800</v>
      </c>
      <c r="G10" s="10">
        <f>SUM(G11:G12)</f>
        <v>800</v>
      </c>
      <c r="H10" s="10">
        <f>SUM(H11:H12)</f>
        <v>400</v>
      </c>
      <c r="I10" s="10">
        <f>SUM(I11:I12)</f>
        <v>400</v>
      </c>
      <c r="J10" s="10">
        <f>SUM(J11:J12)</f>
        <v>150</v>
      </c>
      <c r="K10" s="10">
        <f>SUM(K11:K12)</f>
        <v>550</v>
      </c>
      <c r="L10" s="10">
        <f>SUM(L11:L12)</f>
        <v>500</v>
      </c>
      <c r="M10" s="10">
        <f>SUM(M11:M12)</f>
        <v>350</v>
      </c>
      <c r="N10" s="11">
        <f t="shared" si="0"/>
        <v>9770</v>
      </c>
      <c r="O10" s="9"/>
      <c r="P10" s="9"/>
      <c r="Q10" s="9"/>
      <c r="R10" s="9"/>
      <c r="S10" s="9"/>
      <c r="T10" s="9"/>
      <c r="U10" s="9"/>
      <c r="V10" s="9"/>
      <c r="W10" s="9"/>
      <c r="X10" s="9"/>
      <c r="Y10" s="9"/>
      <c r="Z10" s="9"/>
    </row>
    <row r="11" spans="1:26" ht="15.75" customHeight="1" x14ac:dyDescent="0.2">
      <c r="A11" s="161" t="s">
        <v>289</v>
      </c>
      <c r="B11" s="15">
        <f>'Mi Terapia'!G28</f>
        <v>725</v>
      </c>
      <c r="C11" s="15">
        <f>'Mi Terapia'!H28</f>
        <v>2000</v>
      </c>
      <c r="D11" s="15">
        <f>'Mi Terapia'!I28</f>
        <v>1320</v>
      </c>
      <c r="E11" s="15">
        <f>'Mi Terapia'!J28</f>
        <v>1775</v>
      </c>
      <c r="F11" s="15">
        <f>'Mi Terapia'!K28</f>
        <v>800</v>
      </c>
      <c r="G11" s="15">
        <f>'Mi Terapia'!L28</f>
        <v>800</v>
      </c>
      <c r="H11" s="15">
        <f>'Mi Terapia'!M28</f>
        <v>400</v>
      </c>
      <c r="I11" s="15">
        <f>'Mi Terapia'!N28</f>
        <v>400</v>
      </c>
      <c r="J11" s="15">
        <f>'Mi Terapia'!O28</f>
        <v>150</v>
      </c>
      <c r="K11" s="15">
        <f>'Mi Terapia'!P28</f>
        <v>550</v>
      </c>
      <c r="L11" s="15">
        <f>'Mi Terapia'!Q28</f>
        <v>500</v>
      </c>
      <c r="M11" s="15">
        <f>'Mi Terapia'!R28</f>
        <v>350</v>
      </c>
      <c r="N11" s="15">
        <f t="shared" si="0"/>
        <v>9770</v>
      </c>
      <c r="O11" s="20"/>
      <c r="P11" s="20"/>
      <c r="Q11" s="20"/>
      <c r="R11" s="20"/>
      <c r="S11" s="20"/>
      <c r="T11" s="20"/>
      <c r="U11" s="20"/>
      <c r="V11" s="20"/>
      <c r="W11" s="20"/>
      <c r="X11" s="20"/>
      <c r="Y11" s="20"/>
      <c r="Z11" s="20"/>
    </row>
    <row r="12" spans="1:26" ht="15.75" customHeight="1" x14ac:dyDescent="0.2">
      <c r="A12" s="12"/>
      <c r="B12" s="14"/>
      <c r="C12" s="14"/>
      <c r="D12" s="14"/>
      <c r="E12" s="14"/>
      <c r="F12" s="14"/>
      <c r="G12" s="13"/>
      <c r="H12" s="14"/>
      <c r="I12" s="14"/>
      <c r="J12" s="14"/>
      <c r="K12" s="14"/>
      <c r="L12" s="14"/>
      <c r="M12" s="14"/>
      <c r="N12" s="12"/>
      <c r="O12" s="12"/>
      <c r="P12" s="12"/>
      <c r="Q12" s="12"/>
      <c r="R12" s="12"/>
      <c r="S12" s="12"/>
      <c r="T12" s="12"/>
      <c r="U12" s="12"/>
      <c r="V12" s="12"/>
      <c r="W12" s="12"/>
      <c r="X12" s="12"/>
      <c r="Y12" s="12"/>
      <c r="Z12" s="12"/>
    </row>
    <row r="13" spans="1:26" ht="15.75" customHeight="1" x14ac:dyDescent="0.2">
      <c r="A13" s="9" t="s">
        <v>15</v>
      </c>
      <c r="B13" s="10">
        <f>SUM(B14:B14)</f>
        <v>0</v>
      </c>
      <c r="C13" s="10">
        <f>SUM(C14:C14)</f>
        <v>0</v>
      </c>
      <c r="D13" s="10">
        <f>SUM(D14:D14)</f>
        <v>0</v>
      </c>
      <c r="E13" s="10">
        <f>SUM(E14:E14)</f>
        <v>0</v>
      </c>
      <c r="F13" s="10">
        <f>SUM(F14:F14)</f>
        <v>0</v>
      </c>
      <c r="G13" s="10">
        <f>SUM(G14:G14)</f>
        <v>0</v>
      </c>
      <c r="H13" s="10">
        <f>SUM(H14:H14)</f>
        <v>0</v>
      </c>
      <c r="I13" s="10">
        <f>SUM(I14:I14)</f>
        <v>0</v>
      </c>
      <c r="J13" s="10">
        <f>SUM(J14:J14)</f>
        <v>0</v>
      </c>
      <c r="K13" s="10">
        <f>SUM(K14:K14)</f>
        <v>0</v>
      </c>
      <c r="L13" s="10">
        <f>SUM(L14:L14)</f>
        <v>0</v>
      </c>
      <c r="M13" s="10">
        <f>SUM(M14:M14)</f>
        <v>0</v>
      </c>
      <c r="N13" s="11">
        <f t="shared" ref="N13" si="1">SUM(B13:M13)</f>
        <v>0</v>
      </c>
      <c r="O13" s="9"/>
      <c r="P13" s="9"/>
      <c r="Q13" s="9"/>
      <c r="R13" s="9"/>
      <c r="S13" s="9"/>
      <c r="T13" s="9"/>
      <c r="U13" s="9"/>
      <c r="V13" s="9"/>
      <c r="W13" s="9"/>
      <c r="X13" s="9"/>
      <c r="Y13" s="9"/>
      <c r="Z13" s="9"/>
    </row>
    <row r="14" spans="1:26" ht="15.75" customHeight="1" x14ac:dyDescent="0.2">
      <c r="B14" s="22"/>
      <c r="C14" s="22"/>
      <c r="D14" s="22"/>
      <c r="E14" s="22"/>
      <c r="F14" s="22"/>
      <c r="G14" s="23"/>
      <c r="H14" s="22"/>
      <c r="I14" s="22"/>
      <c r="J14" s="22"/>
      <c r="K14" s="22"/>
      <c r="L14" s="22"/>
      <c r="M14" s="22"/>
      <c r="N14" s="24"/>
      <c r="O14" s="24"/>
      <c r="P14" s="24"/>
      <c r="Q14" s="24"/>
      <c r="R14" s="24"/>
      <c r="S14" s="24"/>
      <c r="T14" s="24"/>
      <c r="U14" s="24"/>
      <c r="V14" s="24"/>
      <c r="W14" s="24"/>
      <c r="X14" s="24"/>
      <c r="Y14" s="24"/>
      <c r="Z14" s="24"/>
    </row>
    <row r="15" spans="1:26" ht="15.75" customHeight="1" x14ac:dyDescent="0.2">
      <c r="A15" s="18"/>
      <c r="B15" s="17"/>
      <c r="C15" s="17"/>
      <c r="D15" s="17"/>
      <c r="E15" s="17"/>
      <c r="F15" s="17"/>
      <c r="G15" s="19"/>
      <c r="H15" s="17"/>
      <c r="I15" s="17"/>
      <c r="J15" s="17"/>
      <c r="K15" s="17"/>
      <c r="L15" s="17"/>
      <c r="M15" s="17"/>
      <c r="N15" s="17"/>
      <c r="O15" s="18"/>
      <c r="P15" s="18"/>
      <c r="Q15" s="18"/>
      <c r="R15" s="18"/>
      <c r="S15" s="18"/>
      <c r="T15" s="18"/>
      <c r="U15" s="18"/>
      <c r="V15" s="18"/>
      <c r="W15" s="18"/>
      <c r="X15" s="18"/>
      <c r="Y15" s="18"/>
      <c r="Z15" s="18"/>
    </row>
    <row r="16" spans="1:26" ht="15.75" customHeight="1" x14ac:dyDescent="0.2">
      <c r="A16" s="9" t="s">
        <v>16</v>
      </c>
      <c r="B16" s="10">
        <f t="shared" ref="B16:M16" si="2">SUM(B17:B19)</f>
        <v>269</v>
      </c>
      <c r="C16" s="10">
        <f t="shared" si="2"/>
        <v>1471</v>
      </c>
      <c r="D16" s="10">
        <f t="shared" si="2"/>
        <v>510</v>
      </c>
      <c r="E16" s="10">
        <f t="shared" si="2"/>
        <v>42</v>
      </c>
      <c r="F16" s="10">
        <f t="shared" si="2"/>
        <v>115</v>
      </c>
      <c r="G16" s="10">
        <f t="shared" si="2"/>
        <v>856</v>
      </c>
      <c r="H16" s="10">
        <f t="shared" si="2"/>
        <v>830</v>
      </c>
      <c r="I16" s="10">
        <f t="shared" si="2"/>
        <v>550</v>
      </c>
      <c r="J16" s="10">
        <f t="shared" si="2"/>
        <v>73</v>
      </c>
      <c r="K16" s="10">
        <f t="shared" si="2"/>
        <v>320</v>
      </c>
      <c r="L16" s="10">
        <f t="shared" si="2"/>
        <v>210</v>
      </c>
      <c r="M16" s="10">
        <f t="shared" si="2"/>
        <v>1230</v>
      </c>
      <c r="N16" s="11">
        <f t="shared" ref="N16" si="3">SUM(B16:M16)</f>
        <v>6476</v>
      </c>
      <c r="O16" s="9"/>
      <c r="P16" s="9"/>
      <c r="Q16" s="9"/>
      <c r="R16" s="9"/>
      <c r="S16" s="9"/>
      <c r="T16" s="9"/>
      <c r="U16" s="9"/>
      <c r="V16" s="9"/>
      <c r="W16" s="9"/>
      <c r="X16" s="9"/>
      <c r="Y16" s="9"/>
      <c r="Z16" s="9"/>
    </row>
    <row r="17" spans="1:26" ht="15.75" customHeight="1" x14ac:dyDescent="0.2">
      <c r="A17" s="160" t="s">
        <v>17</v>
      </c>
      <c r="B17" s="14">
        <v>269</v>
      </c>
      <c r="C17" s="14">
        <v>1471</v>
      </c>
      <c r="D17" s="14">
        <v>510</v>
      </c>
      <c r="E17" s="14">
        <v>42</v>
      </c>
      <c r="F17" s="14">
        <v>115</v>
      </c>
      <c r="G17" s="13">
        <v>856</v>
      </c>
      <c r="H17" s="14">
        <v>830</v>
      </c>
      <c r="I17" s="14">
        <v>550</v>
      </c>
      <c r="J17" s="14">
        <v>73</v>
      </c>
      <c r="K17" s="14">
        <v>320</v>
      </c>
      <c r="L17" s="14">
        <v>210</v>
      </c>
      <c r="M17" s="14">
        <v>1230</v>
      </c>
      <c r="N17" s="24"/>
      <c r="O17" s="24"/>
      <c r="P17" s="24"/>
      <c r="Q17" s="24"/>
      <c r="R17" s="24"/>
      <c r="S17" s="24"/>
      <c r="T17" s="24"/>
      <c r="U17" s="24"/>
      <c r="V17" s="24"/>
      <c r="W17" s="24"/>
      <c r="X17" s="24"/>
      <c r="Y17" s="24"/>
      <c r="Z17" s="24"/>
    </row>
    <row r="18" spans="1:26" ht="15.75" customHeight="1" x14ac:dyDescent="0.2">
      <c r="A18" s="160"/>
      <c r="B18" s="14"/>
      <c r="C18" s="14"/>
      <c r="D18" s="14"/>
      <c r="E18" s="14"/>
      <c r="F18" s="14"/>
      <c r="G18" s="13"/>
      <c r="H18" s="14"/>
      <c r="I18" s="14"/>
      <c r="J18" s="14"/>
      <c r="K18" s="14"/>
      <c r="L18" s="14"/>
      <c r="M18" s="14"/>
      <c r="N18" s="24"/>
      <c r="O18" s="24"/>
      <c r="P18" s="24"/>
      <c r="Q18" s="24"/>
      <c r="R18" s="24"/>
      <c r="S18" s="24"/>
      <c r="T18" s="24"/>
      <c r="U18" s="24"/>
      <c r="V18" s="24"/>
      <c r="W18" s="24"/>
      <c r="X18" s="24"/>
      <c r="Y18" s="24"/>
      <c r="Z18" s="24"/>
    </row>
    <row r="19" spans="1:26" ht="15.75" customHeight="1" x14ac:dyDescent="0.2">
      <c r="B19" s="22"/>
      <c r="C19" s="22"/>
      <c r="F19" s="22"/>
      <c r="G19" s="23"/>
      <c r="H19" s="22"/>
      <c r="I19" s="22"/>
      <c r="J19" s="22"/>
      <c r="K19" s="22"/>
      <c r="L19" s="22"/>
      <c r="M19" s="22"/>
      <c r="N19" s="24"/>
      <c r="O19" s="24"/>
      <c r="P19" s="24"/>
      <c r="Q19" s="24"/>
      <c r="R19" s="24"/>
      <c r="S19" s="24"/>
      <c r="T19" s="24"/>
      <c r="U19" s="24"/>
      <c r="V19" s="24"/>
      <c r="W19" s="24"/>
      <c r="X19" s="24"/>
      <c r="Y19" s="24"/>
      <c r="Z19" s="24"/>
    </row>
    <row r="20" spans="1:26" ht="15.75" customHeight="1" x14ac:dyDescent="0.2">
      <c r="A20" s="9" t="s">
        <v>18</v>
      </c>
      <c r="B20" s="10">
        <f t="shared" ref="B20:M20" si="4">SUM(B21:B23)</f>
        <v>5070</v>
      </c>
      <c r="C20" s="10">
        <f t="shared" si="4"/>
        <v>920</v>
      </c>
      <c r="D20" s="10">
        <f t="shared" si="4"/>
        <v>510</v>
      </c>
      <c r="E20" s="10">
        <f t="shared" si="4"/>
        <v>0</v>
      </c>
      <c r="F20" s="10">
        <f t="shared" si="4"/>
        <v>75</v>
      </c>
      <c r="G20" s="10">
        <f t="shared" si="4"/>
        <v>0</v>
      </c>
      <c r="H20" s="10">
        <f t="shared" si="4"/>
        <v>198</v>
      </c>
      <c r="I20" s="10">
        <f t="shared" si="4"/>
        <v>220</v>
      </c>
      <c r="J20" s="10">
        <f t="shared" si="4"/>
        <v>520</v>
      </c>
      <c r="K20" s="10">
        <f t="shared" si="4"/>
        <v>0</v>
      </c>
      <c r="L20" s="10">
        <f t="shared" si="4"/>
        <v>789</v>
      </c>
      <c r="M20" s="10">
        <f t="shared" si="4"/>
        <v>1520</v>
      </c>
      <c r="N20" s="11">
        <f t="shared" ref="N20" si="5">SUM(B20:M20)</f>
        <v>9822</v>
      </c>
      <c r="O20" s="9"/>
      <c r="P20" s="9"/>
      <c r="Q20" s="9"/>
      <c r="R20" s="9"/>
      <c r="S20" s="9"/>
      <c r="T20" s="9"/>
      <c r="U20" s="9"/>
      <c r="V20" s="9"/>
      <c r="W20" s="9"/>
      <c r="X20" s="9"/>
      <c r="Y20" s="9"/>
      <c r="Z20" s="9"/>
    </row>
    <row r="21" spans="1:26" ht="15.75" customHeight="1" x14ac:dyDescent="0.2">
      <c r="A21" s="12" t="s">
        <v>19</v>
      </c>
      <c r="B21" s="14">
        <v>70</v>
      </c>
      <c r="C21" s="14">
        <v>920</v>
      </c>
      <c r="D21" s="14">
        <v>510</v>
      </c>
      <c r="E21" s="14"/>
      <c r="F21" s="14">
        <v>75</v>
      </c>
      <c r="G21" s="13"/>
      <c r="H21" s="14">
        <v>198</v>
      </c>
      <c r="I21" s="14">
        <v>220</v>
      </c>
      <c r="J21" s="14">
        <v>520</v>
      </c>
      <c r="K21" s="14"/>
      <c r="L21" s="14">
        <v>789</v>
      </c>
      <c r="M21" s="14">
        <v>1520</v>
      </c>
      <c r="N21" s="12"/>
      <c r="O21" s="12"/>
      <c r="P21" s="12"/>
      <c r="Q21" s="12"/>
      <c r="R21" s="12"/>
      <c r="S21" s="12"/>
      <c r="T21" s="12"/>
      <c r="U21" s="12"/>
      <c r="V21" s="12"/>
      <c r="W21" s="12"/>
      <c r="X21" s="12"/>
      <c r="Y21" s="12"/>
      <c r="Z21" s="12"/>
    </row>
    <row r="22" spans="1:26" ht="15.75" customHeight="1" x14ac:dyDescent="0.2">
      <c r="A22" s="12" t="s">
        <v>20</v>
      </c>
      <c r="B22" s="14">
        <v>5000</v>
      </c>
      <c r="C22" s="14"/>
      <c r="D22" s="14"/>
      <c r="E22" s="14"/>
      <c r="F22" s="14"/>
      <c r="G22" s="13"/>
      <c r="H22" s="14"/>
      <c r="I22" s="14"/>
      <c r="J22" s="14"/>
      <c r="K22" s="14"/>
      <c r="L22" s="14"/>
      <c r="M22" s="14"/>
      <c r="N22" s="12"/>
      <c r="O22" s="12"/>
      <c r="P22" s="12"/>
      <c r="Q22" s="12"/>
      <c r="R22" s="12"/>
      <c r="S22" s="12"/>
      <c r="T22" s="12"/>
      <c r="U22" s="12"/>
      <c r="V22" s="12"/>
      <c r="W22" s="12"/>
      <c r="X22" s="12"/>
      <c r="Y22" s="12"/>
      <c r="Z22" s="12"/>
    </row>
    <row r="23" spans="1:26" ht="15.75" customHeight="1" x14ac:dyDescent="0.2">
      <c r="O23" s="18"/>
      <c r="P23" s="18"/>
      <c r="Q23" s="18"/>
      <c r="R23" s="18"/>
      <c r="S23" s="18"/>
      <c r="T23" s="18"/>
      <c r="U23" s="18"/>
      <c r="V23" s="18"/>
      <c r="W23" s="18"/>
      <c r="X23" s="18"/>
      <c r="Y23" s="18"/>
      <c r="Z23" s="18"/>
    </row>
    <row r="24" spans="1:26" ht="15.75" customHeight="1" x14ac:dyDescent="0.2">
      <c r="A24" s="25" t="s">
        <v>21</v>
      </c>
      <c r="B24" s="26">
        <f>B20+B16+B13+B10+B4</f>
        <v>9584</v>
      </c>
      <c r="C24" s="26">
        <f>C20+C16+C13+C10+C4</f>
        <v>6636</v>
      </c>
      <c r="D24" s="26">
        <f>D20+D16+D13+D10+D4</f>
        <v>8620</v>
      </c>
      <c r="E24" s="26">
        <f>E20+E16+E13+E10+E4</f>
        <v>9039</v>
      </c>
      <c r="F24" s="26">
        <f>F20+F16+F13+F10+F4</f>
        <v>5050</v>
      </c>
      <c r="G24" s="26">
        <f>G20+G16+G13+G10+G4</f>
        <v>9376</v>
      </c>
      <c r="H24" s="26">
        <f>H20+H16+H13+H10+H4</f>
        <v>6948</v>
      </c>
      <c r="I24" s="26">
        <f>I20+I16+I13+I10+I4</f>
        <v>7410</v>
      </c>
      <c r="J24" s="26">
        <f>J20+J16+J13+J10+J4</f>
        <v>6173</v>
      </c>
      <c r="K24" s="26">
        <f>K20+K16+K13+K10+K4</f>
        <v>6430</v>
      </c>
      <c r="L24" s="26">
        <f>L20+L16+L13+L10+L4</f>
        <v>8639</v>
      </c>
      <c r="M24" s="26">
        <f>M20+M16+M13+M10+M4</f>
        <v>9600</v>
      </c>
      <c r="N24" s="27">
        <f>N20+N16+N13+N10+N4</f>
        <v>93505</v>
      </c>
      <c r="O24" s="25"/>
      <c r="P24" s="25"/>
      <c r="Q24" s="25"/>
      <c r="R24" s="25"/>
      <c r="S24" s="25"/>
      <c r="T24" s="25"/>
      <c r="U24" s="25"/>
      <c r="V24" s="25"/>
      <c r="W24" s="25"/>
      <c r="X24" s="25"/>
      <c r="Y24" s="25"/>
      <c r="Z24" s="25"/>
    </row>
    <row r="25" spans="1:26" ht="15.75" customHeight="1" x14ac:dyDescent="0.2">
      <c r="B25" s="14"/>
      <c r="C25" s="14"/>
      <c r="D25" s="14"/>
      <c r="E25" s="14"/>
      <c r="F25" s="14"/>
      <c r="G25" s="14"/>
      <c r="H25" s="14"/>
      <c r="I25" s="14"/>
      <c r="J25" s="14"/>
      <c r="K25" s="14"/>
      <c r="L25" s="14"/>
      <c r="M25" s="14"/>
    </row>
    <row r="26" spans="1:26" ht="30" customHeight="1" x14ac:dyDescent="0.2">
      <c r="A26" s="28" t="s">
        <v>22</v>
      </c>
      <c r="B26" s="29"/>
      <c r="C26" s="29"/>
      <c r="D26" s="29"/>
      <c r="E26" s="29"/>
      <c r="F26" s="29"/>
      <c r="G26" s="29"/>
      <c r="H26" s="29"/>
      <c r="I26" s="29"/>
      <c r="J26" s="29"/>
      <c r="K26" s="29"/>
      <c r="L26" s="29"/>
      <c r="M26" s="29"/>
      <c r="N26" s="28"/>
      <c r="O26" s="28"/>
      <c r="P26" s="28"/>
      <c r="Q26" s="28"/>
      <c r="R26" s="28"/>
      <c r="S26" s="28"/>
      <c r="T26" s="28"/>
      <c r="U26" s="28"/>
      <c r="V26" s="28"/>
      <c r="W26" s="28"/>
      <c r="X26" s="28"/>
      <c r="Y26" s="28"/>
      <c r="Z26" s="28"/>
    </row>
    <row r="27" spans="1:26" ht="15.75" customHeight="1" x14ac:dyDescent="0.2">
      <c r="A27" s="6"/>
      <c r="B27" s="7"/>
      <c r="C27" s="7"/>
      <c r="D27" s="7"/>
      <c r="E27" s="7"/>
      <c r="F27" s="7"/>
      <c r="G27" s="7"/>
      <c r="H27" s="7"/>
      <c r="I27" s="7"/>
      <c r="J27" s="7"/>
      <c r="K27" s="7"/>
      <c r="L27" s="7"/>
      <c r="M27" s="7"/>
      <c r="N27" s="8"/>
      <c r="O27" s="6"/>
      <c r="P27" s="6"/>
      <c r="Q27" s="6"/>
      <c r="R27" s="6"/>
      <c r="S27" s="6"/>
      <c r="T27" s="6"/>
      <c r="U27" s="6"/>
      <c r="V27" s="6"/>
      <c r="W27" s="6"/>
      <c r="X27" s="6"/>
      <c r="Y27" s="6"/>
      <c r="Z27" s="6"/>
    </row>
    <row r="28" spans="1:26" s="162" customFormat="1" ht="15.75" customHeight="1" x14ac:dyDescent="0.2">
      <c r="A28" s="163" t="s">
        <v>229</v>
      </c>
      <c r="B28" s="164">
        <f t="shared" ref="B28:M28" si="6">SUM(B29:B32)</f>
        <v>335</v>
      </c>
      <c r="C28" s="164">
        <f t="shared" si="6"/>
        <v>288</v>
      </c>
      <c r="D28" s="164">
        <f t="shared" si="6"/>
        <v>585</v>
      </c>
      <c r="E28" s="164">
        <f t="shared" si="6"/>
        <v>265</v>
      </c>
      <c r="F28" s="164">
        <f t="shared" si="6"/>
        <v>455</v>
      </c>
      <c r="G28" s="164">
        <f t="shared" si="6"/>
        <v>340</v>
      </c>
      <c r="H28" s="164">
        <f t="shared" si="6"/>
        <v>265</v>
      </c>
      <c r="I28" s="164">
        <f t="shared" si="6"/>
        <v>460</v>
      </c>
      <c r="J28" s="164">
        <f t="shared" si="6"/>
        <v>265</v>
      </c>
      <c r="K28" s="164">
        <f t="shared" si="6"/>
        <v>265</v>
      </c>
      <c r="L28" s="164">
        <f t="shared" si="6"/>
        <v>575</v>
      </c>
      <c r="M28" s="164">
        <f t="shared" si="6"/>
        <v>265</v>
      </c>
      <c r="N28" s="164">
        <f>SUM(B28:M28)</f>
        <v>4363</v>
      </c>
      <c r="O28" s="163"/>
      <c r="P28" s="163"/>
      <c r="Q28" s="163"/>
      <c r="R28" s="163"/>
      <c r="S28" s="163"/>
      <c r="T28" s="163"/>
      <c r="U28" s="163"/>
      <c r="V28" s="163"/>
      <c r="W28" s="163"/>
      <c r="X28" s="163"/>
      <c r="Y28" s="163"/>
      <c r="Z28" s="163"/>
    </row>
    <row r="29" spans="1:26" ht="15.75" customHeight="1" x14ac:dyDescent="0.2">
      <c r="A29" s="12" t="s">
        <v>23</v>
      </c>
      <c r="B29" s="14">
        <v>190</v>
      </c>
      <c r="C29" s="14">
        <v>190</v>
      </c>
      <c r="D29" s="14">
        <v>510</v>
      </c>
      <c r="E29" s="14">
        <v>190</v>
      </c>
      <c r="F29" s="14">
        <v>380</v>
      </c>
      <c r="G29" s="14">
        <v>190</v>
      </c>
      <c r="H29" s="14">
        <v>190</v>
      </c>
      <c r="I29" s="32">
        <v>420</v>
      </c>
      <c r="J29" s="14">
        <v>190</v>
      </c>
      <c r="K29" s="14">
        <v>190</v>
      </c>
      <c r="L29" s="14">
        <v>510</v>
      </c>
      <c r="M29" s="14">
        <v>190</v>
      </c>
    </row>
    <row r="30" spans="1:26" ht="15.75" customHeight="1" x14ac:dyDescent="0.2">
      <c r="A30" s="12" t="s">
        <v>228</v>
      </c>
      <c r="B30" s="14">
        <f>80+65</f>
        <v>145</v>
      </c>
      <c r="C30" s="14">
        <v>98</v>
      </c>
      <c r="D30" s="14">
        <v>75</v>
      </c>
      <c r="E30" s="14">
        <v>75</v>
      </c>
      <c r="F30" s="14">
        <v>75</v>
      </c>
      <c r="G30" s="14">
        <v>150</v>
      </c>
      <c r="H30" s="14">
        <v>75</v>
      </c>
      <c r="I30" s="14">
        <v>40</v>
      </c>
      <c r="J30" s="14">
        <v>75</v>
      </c>
      <c r="K30" s="14">
        <v>75</v>
      </c>
      <c r="L30" s="14">
        <v>65</v>
      </c>
      <c r="M30" s="14">
        <v>75</v>
      </c>
    </row>
    <row r="31" spans="1:26" ht="15.75" customHeight="1" x14ac:dyDescent="0.2">
      <c r="A31" s="12" t="s">
        <v>24</v>
      </c>
      <c r="B31" s="14"/>
      <c r="C31" s="14"/>
      <c r="D31" s="14"/>
      <c r="E31" s="14"/>
      <c r="F31" s="14"/>
      <c r="G31" s="14"/>
      <c r="H31" s="14"/>
      <c r="I31" s="14"/>
      <c r="J31" s="14"/>
      <c r="K31" s="14"/>
      <c r="L31" s="14"/>
      <c r="M31" s="14"/>
    </row>
    <row r="32" spans="1:26" ht="15.75" customHeight="1" x14ac:dyDescent="0.2">
      <c r="B32" s="14"/>
      <c r="C32" s="14"/>
      <c r="D32" s="14"/>
      <c r="E32" s="14"/>
      <c r="F32" s="14"/>
      <c r="G32" s="14"/>
      <c r="H32" s="14"/>
      <c r="I32" s="14"/>
      <c r="J32" s="14"/>
      <c r="K32" s="14"/>
      <c r="L32" s="14"/>
      <c r="M32" s="14"/>
    </row>
    <row r="33" spans="1:26" ht="15.75" customHeight="1" x14ac:dyDescent="0.2">
      <c r="A33" s="33" t="s">
        <v>25</v>
      </c>
      <c r="B33" s="34">
        <f t="shared" ref="B33:M33" si="7">SUM(B34:B39)</f>
        <v>169.8</v>
      </c>
      <c r="C33" s="34">
        <f t="shared" si="7"/>
        <v>336.9</v>
      </c>
      <c r="D33" s="34">
        <f t="shared" si="7"/>
        <v>235</v>
      </c>
      <c r="E33" s="34">
        <f t="shared" si="7"/>
        <v>200</v>
      </c>
      <c r="F33" s="34">
        <f t="shared" si="7"/>
        <v>300</v>
      </c>
      <c r="G33" s="34">
        <f t="shared" si="7"/>
        <v>400</v>
      </c>
      <c r="H33" s="34">
        <f t="shared" si="7"/>
        <v>159.9</v>
      </c>
      <c r="I33" s="34">
        <f t="shared" si="7"/>
        <v>36.229999999999997</v>
      </c>
      <c r="J33" s="34">
        <f t="shared" si="7"/>
        <v>390</v>
      </c>
      <c r="K33" s="34">
        <f t="shared" si="7"/>
        <v>150</v>
      </c>
      <c r="L33" s="34">
        <f t="shared" si="7"/>
        <v>461.23</v>
      </c>
      <c r="M33" s="34">
        <f t="shared" si="7"/>
        <v>197.8</v>
      </c>
      <c r="N33" s="34">
        <f t="shared" ref="N33" si="8">SUM(B33:M33)</f>
        <v>3036.86</v>
      </c>
      <c r="O33" s="33"/>
      <c r="P33" s="33"/>
      <c r="Q33" s="33"/>
      <c r="R33" s="33"/>
      <c r="S33" s="33"/>
      <c r="T33" s="33"/>
      <c r="U33" s="33"/>
      <c r="V33" s="33"/>
      <c r="W33" s="33"/>
      <c r="X33" s="33"/>
      <c r="Y33" s="33"/>
      <c r="Z33" s="33"/>
    </row>
    <row r="34" spans="1:26" ht="15.75" customHeight="1" x14ac:dyDescent="0.2">
      <c r="A34" s="12" t="s">
        <v>26</v>
      </c>
      <c r="B34" s="14"/>
      <c r="C34" s="14">
        <v>99</v>
      </c>
      <c r="D34" s="14"/>
      <c r="E34" s="14"/>
      <c r="F34" s="14">
        <v>150</v>
      </c>
      <c r="G34" s="14"/>
      <c r="H34" s="14"/>
      <c r="I34" s="14">
        <v>36.229999999999997</v>
      </c>
      <c r="J34" s="14"/>
      <c r="K34" s="14"/>
      <c r="L34" s="14">
        <v>36.229999999999997</v>
      </c>
      <c r="M34" s="14"/>
    </row>
    <row r="35" spans="1:26" ht="15.75" customHeight="1" x14ac:dyDescent="0.2">
      <c r="A35" s="12" t="s">
        <v>27</v>
      </c>
      <c r="B35" s="14">
        <v>150</v>
      </c>
      <c r="C35" s="14">
        <v>150</v>
      </c>
      <c r="D35" s="14">
        <v>150</v>
      </c>
      <c r="E35" s="14">
        <v>150</v>
      </c>
      <c r="F35" s="14">
        <v>150</v>
      </c>
      <c r="G35" s="14">
        <v>150</v>
      </c>
      <c r="H35" s="14">
        <v>150</v>
      </c>
      <c r="I35" s="14"/>
      <c r="J35" s="14">
        <v>150</v>
      </c>
      <c r="K35" s="14">
        <v>150</v>
      </c>
      <c r="L35" s="14">
        <v>150</v>
      </c>
      <c r="M35" s="14">
        <v>150</v>
      </c>
    </row>
    <row r="36" spans="1:26" ht="15.75" customHeight="1" x14ac:dyDescent="0.2">
      <c r="A36" s="12" t="s">
        <v>28</v>
      </c>
      <c r="B36" s="14"/>
      <c r="C36" s="14"/>
      <c r="D36" s="14">
        <v>35</v>
      </c>
      <c r="E36" s="14"/>
      <c r="F36" s="14"/>
      <c r="G36" s="14"/>
      <c r="H36" s="14"/>
      <c r="I36" s="14"/>
      <c r="J36" s="14">
        <v>125</v>
      </c>
      <c r="K36" s="14"/>
      <c r="L36" s="14">
        <v>250</v>
      </c>
      <c r="M36" s="14"/>
    </row>
    <row r="37" spans="1:26" ht="15.75" customHeight="1" x14ac:dyDescent="0.2">
      <c r="A37" s="12" t="s">
        <v>29</v>
      </c>
      <c r="B37" s="14">
        <f>9.9+9.9</f>
        <v>19.8</v>
      </c>
      <c r="C37" s="14">
        <f>9.9+28</f>
        <v>37.9</v>
      </c>
      <c r="D37" s="14"/>
      <c r="E37" s="14"/>
      <c r="F37" s="14"/>
      <c r="G37" s="14"/>
      <c r="H37" s="14">
        <f>9.9</f>
        <v>9.9</v>
      </c>
      <c r="I37" s="14"/>
      <c r="J37" s="14"/>
      <c r="K37" s="14"/>
      <c r="L37" s="14"/>
      <c r="M37" s="14">
        <f>9.9+9.9+28</f>
        <v>47.8</v>
      </c>
    </row>
    <row r="38" spans="1:26" ht="15.75" customHeight="1" x14ac:dyDescent="0.2">
      <c r="A38" s="12" t="s">
        <v>30</v>
      </c>
      <c r="B38" s="14"/>
      <c r="C38" s="14">
        <v>50</v>
      </c>
      <c r="D38" s="14">
        <v>50</v>
      </c>
      <c r="E38" s="14">
        <v>50</v>
      </c>
      <c r="F38" s="14"/>
      <c r="G38" s="14">
        <v>250</v>
      </c>
      <c r="H38" s="14"/>
      <c r="I38" s="14"/>
      <c r="J38" s="14">
        <v>115</v>
      </c>
      <c r="K38" s="14"/>
      <c r="L38" s="14">
        <v>25</v>
      </c>
      <c r="M38" s="14"/>
    </row>
    <row r="39" spans="1:26" ht="15.75" customHeight="1" x14ac:dyDescent="0.2">
      <c r="B39" s="14"/>
      <c r="C39" s="14"/>
      <c r="D39" s="14"/>
      <c r="E39" s="14"/>
      <c r="F39" s="14"/>
      <c r="G39" s="14"/>
      <c r="H39" s="14"/>
      <c r="I39" s="14"/>
      <c r="J39" s="14"/>
      <c r="K39" s="14"/>
      <c r="L39" s="14"/>
      <c r="M39" s="14"/>
    </row>
    <row r="40" spans="1:26" ht="15.75" customHeight="1" x14ac:dyDescent="0.2">
      <c r="A40" s="33" t="s">
        <v>31</v>
      </c>
      <c r="B40" s="34">
        <f t="shared" ref="B40:M40" si="9">SUM(B41:B46)</f>
        <v>114.9</v>
      </c>
      <c r="C40" s="34">
        <f t="shared" si="9"/>
        <v>104.95</v>
      </c>
      <c r="D40" s="34">
        <f t="shared" si="9"/>
        <v>139.9</v>
      </c>
      <c r="E40" s="34">
        <f t="shared" si="9"/>
        <v>114.9</v>
      </c>
      <c r="F40" s="34">
        <f t="shared" si="9"/>
        <v>114.9</v>
      </c>
      <c r="G40" s="34">
        <f t="shared" si="9"/>
        <v>154.9</v>
      </c>
      <c r="H40" s="34">
        <f t="shared" si="9"/>
        <v>114.9</v>
      </c>
      <c r="I40" s="34">
        <f t="shared" si="9"/>
        <v>114.9</v>
      </c>
      <c r="J40" s="34">
        <f t="shared" si="9"/>
        <v>269.89999999999998</v>
      </c>
      <c r="K40" s="34">
        <f t="shared" si="9"/>
        <v>114.9</v>
      </c>
      <c r="L40" s="34">
        <f t="shared" si="9"/>
        <v>114.9</v>
      </c>
      <c r="M40" s="34">
        <f t="shared" si="9"/>
        <v>114.9</v>
      </c>
      <c r="N40" s="34">
        <f t="shared" ref="N40" si="10">SUM(B40:M40)</f>
        <v>1588.8500000000001</v>
      </c>
      <c r="O40" s="33"/>
      <c r="P40" s="33"/>
      <c r="Q40" s="33"/>
      <c r="R40" s="33"/>
      <c r="S40" s="33"/>
      <c r="T40" s="33"/>
      <c r="U40" s="33"/>
      <c r="V40" s="33"/>
      <c r="W40" s="33"/>
      <c r="X40" s="33"/>
      <c r="Y40" s="33"/>
      <c r="Z40" s="33"/>
    </row>
    <row r="41" spans="1:26" ht="15.75" customHeight="1" x14ac:dyDescent="0.2">
      <c r="A41" s="12" t="s">
        <v>32</v>
      </c>
      <c r="B41" s="14">
        <f>9.95+9.95</f>
        <v>19.899999999999999</v>
      </c>
      <c r="C41" s="14">
        <f>9.95</f>
        <v>9.9499999999999993</v>
      </c>
      <c r="D41" s="14">
        <v>19.899999999999999</v>
      </c>
      <c r="E41" s="14">
        <v>19.899999999999999</v>
      </c>
      <c r="F41" s="14">
        <v>19.899999999999999</v>
      </c>
      <c r="G41" s="14">
        <v>19.899999999999999</v>
      </c>
      <c r="H41" s="14">
        <v>19.899999999999999</v>
      </c>
      <c r="I41" s="14">
        <v>19.899999999999999</v>
      </c>
      <c r="J41" s="14">
        <v>19.899999999999999</v>
      </c>
      <c r="K41" s="14">
        <v>19.899999999999999</v>
      </c>
      <c r="L41" s="14">
        <v>19.899999999999999</v>
      </c>
      <c r="M41" s="14">
        <v>19.899999999999999</v>
      </c>
    </row>
    <row r="42" spans="1:26" ht="15.75" customHeight="1" x14ac:dyDescent="0.2">
      <c r="A42" s="12" t="s">
        <v>33</v>
      </c>
      <c r="B42" s="14"/>
      <c r="C42" s="14"/>
      <c r="D42" s="14">
        <v>25</v>
      </c>
      <c r="E42" s="14"/>
      <c r="F42" s="14"/>
      <c r="G42" s="14">
        <v>40</v>
      </c>
      <c r="H42" s="14"/>
      <c r="I42" s="14"/>
      <c r="J42" s="14"/>
      <c r="K42" s="14"/>
      <c r="L42" s="14"/>
      <c r="M42" s="14"/>
    </row>
    <row r="43" spans="1:26" ht="15.75" customHeight="1" x14ac:dyDescent="0.2">
      <c r="A43" s="12" t="s">
        <v>34</v>
      </c>
      <c r="B43" s="14"/>
      <c r="C43" s="14"/>
      <c r="D43" s="14"/>
      <c r="E43" s="14"/>
      <c r="F43" s="14"/>
      <c r="G43" s="14"/>
      <c r="H43" s="14"/>
      <c r="I43" s="14"/>
      <c r="J43" s="14">
        <v>155</v>
      </c>
      <c r="K43" s="14"/>
      <c r="L43" s="14"/>
      <c r="M43" s="14"/>
    </row>
    <row r="44" spans="1:26" ht="15.75" customHeight="1" x14ac:dyDescent="0.2">
      <c r="A44" s="12" t="s">
        <v>35</v>
      </c>
      <c r="B44" s="14">
        <v>30</v>
      </c>
      <c r="C44" s="14">
        <v>30</v>
      </c>
      <c r="D44" s="14">
        <v>30</v>
      </c>
      <c r="E44" s="14">
        <v>30</v>
      </c>
      <c r="F44" s="14">
        <v>30</v>
      </c>
      <c r="G44" s="14">
        <v>30</v>
      </c>
      <c r="H44" s="14">
        <v>30</v>
      </c>
      <c r="I44" s="14">
        <v>30</v>
      </c>
      <c r="J44" s="14">
        <v>30</v>
      </c>
      <c r="K44" s="14">
        <v>30</v>
      </c>
      <c r="L44" s="14">
        <v>30</v>
      </c>
      <c r="M44" s="14">
        <v>30</v>
      </c>
    </row>
    <row r="45" spans="1:26" ht="15.75" customHeight="1" x14ac:dyDescent="0.2">
      <c r="A45" s="12" t="s">
        <v>36</v>
      </c>
      <c r="B45" s="14">
        <v>65</v>
      </c>
      <c r="C45" s="14">
        <v>65</v>
      </c>
      <c r="D45" s="14">
        <v>65</v>
      </c>
      <c r="E45" s="14">
        <v>65</v>
      </c>
      <c r="F45" s="14">
        <v>65</v>
      </c>
      <c r="G45" s="14">
        <v>65</v>
      </c>
      <c r="H45" s="14">
        <v>65</v>
      </c>
      <c r="I45" s="14">
        <v>65</v>
      </c>
      <c r="J45" s="14">
        <v>65</v>
      </c>
      <c r="K45" s="14">
        <v>65</v>
      </c>
      <c r="L45" s="14">
        <v>65</v>
      </c>
      <c r="M45" s="14">
        <v>65</v>
      </c>
    </row>
    <row r="46" spans="1:26" ht="15.75" customHeight="1" x14ac:dyDescent="0.2">
      <c r="B46" s="14"/>
      <c r="C46" s="14"/>
      <c r="D46" s="14"/>
      <c r="E46" s="14"/>
      <c r="F46" s="14"/>
      <c r="G46" s="14"/>
      <c r="H46" s="14"/>
      <c r="I46" s="14"/>
      <c r="J46" s="14"/>
      <c r="K46" s="14"/>
      <c r="L46" s="14"/>
      <c r="M46" s="14"/>
    </row>
    <row r="47" spans="1:26" ht="15.75" customHeight="1" x14ac:dyDescent="0.2">
      <c r="A47" s="33" t="s">
        <v>37</v>
      </c>
      <c r="B47" s="34">
        <f t="shared" ref="B47:M47" si="11">SUM(B48:B51)</f>
        <v>0</v>
      </c>
      <c r="C47" s="34">
        <f t="shared" si="11"/>
        <v>28</v>
      </c>
      <c r="D47" s="34">
        <f t="shared" si="11"/>
        <v>0</v>
      </c>
      <c r="E47" s="34">
        <f t="shared" si="11"/>
        <v>0</v>
      </c>
      <c r="F47" s="34">
        <f t="shared" si="11"/>
        <v>55</v>
      </c>
      <c r="G47" s="34">
        <f t="shared" si="11"/>
        <v>1090</v>
      </c>
      <c r="H47" s="34">
        <f t="shared" si="11"/>
        <v>0</v>
      </c>
      <c r="I47" s="34">
        <f t="shared" si="11"/>
        <v>12</v>
      </c>
      <c r="J47" s="34">
        <f t="shared" si="11"/>
        <v>15</v>
      </c>
      <c r="K47" s="34">
        <f t="shared" si="11"/>
        <v>0</v>
      </c>
      <c r="L47" s="34">
        <f t="shared" si="11"/>
        <v>0</v>
      </c>
      <c r="M47" s="34">
        <f t="shared" si="11"/>
        <v>25</v>
      </c>
      <c r="N47" s="34">
        <f t="shared" ref="N47" si="12">SUM(B47:M47)</f>
        <v>1225</v>
      </c>
      <c r="O47" s="33"/>
      <c r="P47" s="33"/>
      <c r="Q47" s="33"/>
      <c r="R47" s="33"/>
      <c r="S47" s="33"/>
      <c r="T47" s="33"/>
      <c r="U47" s="33"/>
      <c r="V47" s="33"/>
      <c r="W47" s="33"/>
      <c r="X47" s="33"/>
      <c r="Y47" s="33"/>
      <c r="Z47" s="33"/>
    </row>
    <row r="48" spans="1:26" ht="15.75" customHeight="1" x14ac:dyDescent="0.2">
      <c r="A48" s="12" t="s">
        <v>38</v>
      </c>
      <c r="B48" s="14"/>
      <c r="C48" s="14"/>
      <c r="D48" s="14"/>
      <c r="E48" s="14"/>
      <c r="F48" s="14"/>
      <c r="G48" s="14"/>
      <c r="H48" s="14"/>
      <c r="I48" s="14"/>
      <c r="J48" s="14"/>
      <c r="K48" s="14"/>
      <c r="L48" s="14"/>
      <c r="M48" s="14"/>
    </row>
    <row r="49" spans="1:26" ht="15.75" customHeight="1" x14ac:dyDescent="0.2">
      <c r="A49" s="12" t="s">
        <v>39</v>
      </c>
      <c r="B49" s="14"/>
      <c r="C49" s="14"/>
      <c r="D49" s="14"/>
      <c r="E49" s="14"/>
      <c r="F49" s="14"/>
      <c r="G49" s="14">
        <v>1090</v>
      </c>
      <c r="H49" s="14"/>
      <c r="I49" s="14"/>
      <c r="J49" s="14"/>
      <c r="K49" s="14"/>
      <c r="L49" s="14"/>
      <c r="M49" s="14"/>
    </row>
    <row r="50" spans="1:26" ht="15.75" customHeight="1" x14ac:dyDescent="0.2">
      <c r="A50" s="12" t="s">
        <v>40</v>
      </c>
      <c r="B50" s="14"/>
      <c r="C50" s="14">
        <v>28</v>
      </c>
      <c r="D50" s="14"/>
      <c r="E50" s="14"/>
      <c r="F50" s="14">
        <v>55</v>
      </c>
      <c r="G50" s="14"/>
      <c r="H50" s="14"/>
      <c r="I50" s="14">
        <v>12</v>
      </c>
      <c r="J50" s="14">
        <v>15</v>
      </c>
      <c r="K50" s="14"/>
      <c r="L50" s="14"/>
      <c r="M50" s="14">
        <v>25</v>
      </c>
    </row>
    <row r="51" spans="1:26" ht="15.75" customHeight="1" x14ac:dyDescent="0.2">
      <c r="B51" s="14"/>
      <c r="C51" s="14"/>
      <c r="D51" s="14"/>
      <c r="E51" s="14"/>
      <c r="F51" s="14"/>
      <c r="G51" s="14"/>
      <c r="H51" s="14"/>
      <c r="I51" s="14"/>
      <c r="J51" s="14"/>
      <c r="K51" s="14"/>
      <c r="L51" s="14"/>
      <c r="M51" s="14"/>
    </row>
    <row r="52" spans="1:26" ht="15.75" customHeight="1" x14ac:dyDescent="0.2">
      <c r="A52" s="33" t="s">
        <v>41</v>
      </c>
      <c r="B52" s="34">
        <f t="shared" ref="B52:M52" si="13">SUM(B53:B56)</f>
        <v>4356.8333333333339</v>
      </c>
      <c r="C52" s="34">
        <f t="shared" si="13"/>
        <v>3937.8333333333335</v>
      </c>
      <c r="D52" s="34">
        <f t="shared" si="13"/>
        <v>4106.8333333333339</v>
      </c>
      <c r="E52" s="34">
        <f t="shared" si="13"/>
        <v>4466.8333333333339</v>
      </c>
      <c r="F52" s="34">
        <f t="shared" si="13"/>
        <v>4066.8333333333335</v>
      </c>
      <c r="G52" s="34">
        <f t="shared" si="13"/>
        <v>3881.8333333333335</v>
      </c>
      <c r="H52" s="34">
        <f t="shared" si="13"/>
        <v>4056.8333333333335</v>
      </c>
      <c r="I52" s="34">
        <f t="shared" si="13"/>
        <v>4401.8333333333339</v>
      </c>
      <c r="J52" s="34">
        <f t="shared" si="13"/>
        <v>4131.8333333333339</v>
      </c>
      <c r="K52" s="34">
        <f t="shared" si="13"/>
        <v>4456.8333333333339</v>
      </c>
      <c r="L52" s="34">
        <f t="shared" si="13"/>
        <v>3881.8333333333335</v>
      </c>
      <c r="M52" s="34">
        <f t="shared" si="13"/>
        <v>4006.8333333333335</v>
      </c>
      <c r="N52" s="34">
        <f t="shared" ref="N52" si="14">SUM(B52:M52)</f>
        <v>49753.000000000007</v>
      </c>
      <c r="O52" s="33"/>
      <c r="P52" s="33"/>
      <c r="Q52" s="33"/>
      <c r="R52" s="33"/>
      <c r="S52" s="33"/>
      <c r="T52" s="33"/>
      <c r="U52" s="33"/>
      <c r="V52" s="33"/>
      <c r="W52" s="33"/>
      <c r="X52" s="33"/>
      <c r="Y52" s="33"/>
      <c r="Z52" s="33"/>
    </row>
    <row r="53" spans="1:26" ht="15.75" customHeight="1" x14ac:dyDescent="0.2">
      <c r="A53" s="35" t="s">
        <v>42</v>
      </c>
      <c r="B53" s="36">
        <f>'Mi nomina'!$B$47</f>
        <v>3588.3333333333335</v>
      </c>
      <c r="C53" s="36">
        <f>'Mi nomina'!$B$47</f>
        <v>3588.3333333333335</v>
      </c>
      <c r="D53" s="36">
        <f>'Mi nomina'!$B$47</f>
        <v>3588.3333333333335</v>
      </c>
      <c r="E53" s="36">
        <f>'Mi nomina'!$B$47</f>
        <v>3588.3333333333335</v>
      </c>
      <c r="F53" s="36">
        <f>'Mi nomina'!$B$47</f>
        <v>3588.3333333333335</v>
      </c>
      <c r="G53" s="36">
        <f>'Mi nomina'!$B$47</f>
        <v>3588.3333333333335</v>
      </c>
      <c r="H53" s="36">
        <f>'Mi nomina'!$B$47</f>
        <v>3588.3333333333335</v>
      </c>
      <c r="I53" s="36">
        <f>'Mi nomina'!$B$47</f>
        <v>3588.3333333333335</v>
      </c>
      <c r="J53" s="36">
        <f>'Mi nomina'!$B$47</f>
        <v>3588.3333333333335</v>
      </c>
      <c r="K53" s="36">
        <f>'Mi nomina'!$B$47</f>
        <v>3588.3333333333335</v>
      </c>
      <c r="L53" s="36">
        <f>'Mi nomina'!$B$47</f>
        <v>3588.3333333333335</v>
      </c>
      <c r="M53" s="36">
        <f>'Mi nomina'!$B$47</f>
        <v>3588.3333333333335</v>
      </c>
      <c r="N53" s="35"/>
      <c r="O53" s="35"/>
      <c r="P53" s="35"/>
      <c r="Q53" s="35"/>
      <c r="R53" s="35"/>
      <c r="S53" s="35"/>
      <c r="T53" s="35"/>
      <c r="U53" s="35"/>
      <c r="V53" s="35"/>
      <c r="W53" s="35"/>
      <c r="X53" s="35"/>
      <c r="Y53" s="35"/>
      <c r="Z53" s="35"/>
    </row>
    <row r="54" spans="1:26" ht="15.75" customHeight="1" x14ac:dyDescent="0.2">
      <c r="A54" s="35" t="s">
        <v>43</v>
      </c>
      <c r="B54" s="36">
        <f>'Mis trabajadores'!B15</f>
        <v>365.5</v>
      </c>
      <c r="C54" s="36">
        <f>'Mis trabajadores'!C15</f>
        <v>71.5</v>
      </c>
      <c r="D54" s="36">
        <f>'Mis trabajadores'!D15</f>
        <v>240.5</v>
      </c>
      <c r="E54" s="36">
        <f>'Mis trabajadores'!E15</f>
        <v>525.5</v>
      </c>
      <c r="F54" s="36">
        <f>'Mis trabajadores'!F15</f>
        <v>200.5</v>
      </c>
      <c r="G54" s="36">
        <f>'Mis trabajadores'!G15</f>
        <v>15.5</v>
      </c>
      <c r="H54" s="36">
        <f>'Mis trabajadores'!H15</f>
        <v>40.5</v>
      </c>
      <c r="I54" s="36">
        <f>'Mis trabajadores'!I15</f>
        <v>535.5</v>
      </c>
      <c r="J54" s="36">
        <f>'Mis trabajadores'!J15</f>
        <v>265.5</v>
      </c>
      <c r="K54" s="36">
        <f>'Mis trabajadores'!K15</f>
        <v>515.5</v>
      </c>
      <c r="L54" s="36">
        <f>'Mis trabajadores'!L15</f>
        <v>15.5</v>
      </c>
      <c r="M54" s="36">
        <f>'Mis trabajadores'!M15</f>
        <v>140.5</v>
      </c>
      <c r="N54" s="35"/>
      <c r="O54" s="35"/>
      <c r="P54" s="35"/>
      <c r="Q54" s="35"/>
      <c r="R54" s="35"/>
      <c r="S54" s="35"/>
      <c r="T54" s="35"/>
      <c r="U54" s="35"/>
      <c r="V54" s="35"/>
      <c r="W54" s="35"/>
      <c r="X54" s="35"/>
      <c r="Y54" s="35"/>
      <c r="Z54" s="35"/>
    </row>
    <row r="55" spans="1:26" ht="15.75" customHeight="1" x14ac:dyDescent="0.2">
      <c r="A55" s="35" t="s">
        <v>44</v>
      </c>
      <c r="B55" s="36">
        <f>'Mis colaboradores'!B11</f>
        <v>403</v>
      </c>
      <c r="C55" s="36">
        <f>'Mis colaboradores'!C11</f>
        <v>278</v>
      </c>
      <c r="D55" s="36">
        <f>'Mis colaboradores'!D11</f>
        <v>278</v>
      </c>
      <c r="E55" s="36">
        <f>'Mis colaboradores'!E11</f>
        <v>353</v>
      </c>
      <c r="F55" s="36">
        <f>'Mis colaboradores'!F11</f>
        <v>278</v>
      </c>
      <c r="G55" s="36">
        <f>'Mis colaboradores'!G11</f>
        <v>278</v>
      </c>
      <c r="H55" s="36">
        <f>'Mis colaboradores'!H11</f>
        <v>428</v>
      </c>
      <c r="I55" s="36">
        <f>'Mis colaboradores'!I11</f>
        <v>278</v>
      </c>
      <c r="J55" s="36">
        <f>'Mis colaboradores'!J11</f>
        <v>278</v>
      </c>
      <c r="K55" s="36">
        <f>'Mis colaboradores'!K11</f>
        <v>353</v>
      </c>
      <c r="L55" s="36">
        <f>'Mis colaboradores'!L11</f>
        <v>278</v>
      </c>
      <c r="M55" s="36">
        <f>'Mis colaboradores'!M11</f>
        <v>278</v>
      </c>
      <c r="N55" s="35"/>
      <c r="O55" s="35"/>
      <c r="P55" s="35"/>
      <c r="Q55" s="35"/>
      <c r="R55" s="35"/>
      <c r="S55" s="35"/>
      <c r="T55" s="35"/>
      <c r="U55" s="35"/>
      <c r="V55" s="35"/>
      <c r="W55" s="35"/>
      <c r="X55" s="35"/>
      <c r="Y55" s="35"/>
      <c r="Z55" s="35"/>
    </row>
    <row r="56" spans="1:26" ht="15.75" customHeight="1" x14ac:dyDescent="0.2">
      <c r="B56" s="14"/>
      <c r="C56" s="14"/>
      <c r="D56" s="14"/>
      <c r="E56" s="14"/>
      <c r="F56" s="14"/>
      <c r="G56" s="14"/>
      <c r="H56" s="14"/>
      <c r="I56" s="14"/>
      <c r="J56" s="14"/>
      <c r="K56" s="14"/>
      <c r="L56" s="14"/>
      <c r="M56" s="14"/>
    </row>
    <row r="57" spans="1:26" ht="15.75" customHeight="1" x14ac:dyDescent="0.2">
      <c r="A57" s="33" t="s">
        <v>45</v>
      </c>
      <c r="B57" s="34">
        <f t="shared" ref="B57:M57" si="15">SUM(B58:B71)</f>
        <v>413</v>
      </c>
      <c r="C57" s="34">
        <f t="shared" si="15"/>
        <v>271</v>
      </c>
      <c r="D57" s="34">
        <f t="shared" si="15"/>
        <v>728</v>
      </c>
      <c r="E57" s="34">
        <f t="shared" si="15"/>
        <v>459</v>
      </c>
      <c r="F57" s="34">
        <f t="shared" si="15"/>
        <v>448</v>
      </c>
      <c r="G57" s="34">
        <f t="shared" si="15"/>
        <v>563</v>
      </c>
      <c r="H57" s="34">
        <f t="shared" si="15"/>
        <v>352</v>
      </c>
      <c r="I57" s="34">
        <f t="shared" si="15"/>
        <v>271</v>
      </c>
      <c r="J57" s="34">
        <f t="shared" si="15"/>
        <v>548</v>
      </c>
      <c r="K57" s="34">
        <f t="shared" si="15"/>
        <v>333</v>
      </c>
      <c r="L57" s="34">
        <f t="shared" si="15"/>
        <v>268</v>
      </c>
      <c r="M57" s="34">
        <f t="shared" si="15"/>
        <v>551</v>
      </c>
      <c r="N57" s="34">
        <f t="shared" ref="N57" si="16">SUM(B57:M57)</f>
        <v>5205</v>
      </c>
      <c r="O57" s="33"/>
      <c r="P57" s="33"/>
      <c r="Q57" s="33"/>
      <c r="R57" s="33"/>
      <c r="S57" s="33"/>
      <c r="T57" s="33"/>
      <c r="U57" s="33"/>
      <c r="V57" s="33"/>
      <c r="W57" s="33"/>
      <c r="X57" s="33"/>
      <c r="Y57" s="33"/>
      <c r="Z57" s="33"/>
    </row>
    <row r="58" spans="1:26" ht="15.75" customHeight="1" x14ac:dyDescent="0.2">
      <c r="A58" s="21" t="s">
        <v>46</v>
      </c>
      <c r="B58" s="14">
        <v>25</v>
      </c>
      <c r="C58" s="14"/>
      <c r="D58" s="14"/>
      <c r="E58" s="14">
        <v>8</v>
      </c>
      <c r="F58" s="14"/>
      <c r="G58" s="14">
        <v>12</v>
      </c>
      <c r="H58" s="14"/>
      <c r="I58" s="14"/>
      <c r="J58" s="14"/>
      <c r="K58" s="14">
        <v>62</v>
      </c>
      <c r="L58" s="14"/>
      <c r="M58" s="14"/>
    </row>
    <row r="59" spans="1:26" ht="15.75" customHeight="1" x14ac:dyDescent="0.2">
      <c r="A59" s="21" t="s">
        <v>47</v>
      </c>
      <c r="B59" s="14">
        <v>35</v>
      </c>
      <c r="C59" s="14">
        <v>35</v>
      </c>
      <c r="D59" s="14">
        <v>35</v>
      </c>
      <c r="E59" s="14">
        <v>35</v>
      </c>
      <c r="F59" s="14">
        <v>35</v>
      </c>
      <c r="G59" s="14">
        <v>35</v>
      </c>
      <c r="H59" s="14">
        <v>35</v>
      </c>
      <c r="I59" s="14">
        <v>35</v>
      </c>
      <c r="J59" s="14">
        <v>35</v>
      </c>
      <c r="K59" s="14">
        <v>35</v>
      </c>
      <c r="L59" s="14">
        <v>35</v>
      </c>
      <c r="M59" s="14">
        <v>35</v>
      </c>
    </row>
    <row r="60" spans="1:26" ht="15.75" customHeight="1" x14ac:dyDescent="0.2">
      <c r="A60" s="21" t="s">
        <v>48</v>
      </c>
      <c r="B60" s="14">
        <v>28</v>
      </c>
      <c r="C60" s="14">
        <v>28</v>
      </c>
      <c r="D60" s="14">
        <v>28</v>
      </c>
      <c r="E60" s="17">
        <v>28</v>
      </c>
      <c r="F60" s="17">
        <v>28</v>
      </c>
      <c r="G60" s="17">
        <v>28</v>
      </c>
      <c r="H60" s="17">
        <v>28</v>
      </c>
      <c r="I60" s="17">
        <v>28</v>
      </c>
      <c r="J60" s="17">
        <v>28</v>
      </c>
      <c r="K60" s="17">
        <v>28</v>
      </c>
      <c r="L60" s="14">
        <v>28</v>
      </c>
      <c r="M60" s="14">
        <v>28</v>
      </c>
    </row>
    <row r="61" spans="1:26" ht="15.75" customHeight="1" x14ac:dyDescent="0.2">
      <c r="A61" s="21" t="s">
        <v>49</v>
      </c>
      <c r="B61" s="14">
        <v>50</v>
      </c>
      <c r="C61" s="14">
        <v>50</v>
      </c>
      <c r="D61" s="14">
        <v>50</v>
      </c>
      <c r="E61" s="17">
        <v>50</v>
      </c>
      <c r="F61" s="14">
        <v>50</v>
      </c>
      <c r="G61" s="14">
        <v>50</v>
      </c>
      <c r="H61" s="17">
        <v>50</v>
      </c>
      <c r="I61" s="17">
        <v>50</v>
      </c>
      <c r="J61" s="14">
        <v>50</v>
      </c>
      <c r="K61" s="14">
        <v>50</v>
      </c>
      <c r="L61" s="14">
        <v>50</v>
      </c>
      <c r="M61" s="14">
        <v>50</v>
      </c>
    </row>
    <row r="62" spans="1:26" ht="15.75" customHeight="1" x14ac:dyDescent="0.2">
      <c r="A62" s="21" t="s">
        <v>50</v>
      </c>
      <c r="B62" s="14">
        <v>15</v>
      </c>
      <c r="C62" s="14">
        <v>18</v>
      </c>
      <c r="D62" s="14">
        <v>15</v>
      </c>
      <c r="E62" s="14">
        <v>18</v>
      </c>
      <c r="F62" s="14">
        <v>15</v>
      </c>
      <c r="G62" s="14">
        <v>18</v>
      </c>
      <c r="H62" s="14">
        <v>15</v>
      </c>
      <c r="I62" s="14">
        <v>18</v>
      </c>
      <c r="J62" s="14">
        <v>15</v>
      </c>
      <c r="K62" s="14">
        <v>18</v>
      </c>
      <c r="L62" s="14">
        <v>15</v>
      </c>
      <c r="M62" s="14">
        <v>18</v>
      </c>
    </row>
    <row r="63" spans="1:26" ht="15.75" customHeight="1" x14ac:dyDescent="0.2">
      <c r="A63" s="21" t="s">
        <v>51</v>
      </c>
      <c r="B63" s="14"/>
      <c r="C63" s="14"/>
      <c r="D63" s="14"/>
      <c r="E63" s="14"/>
      <c r="F63" s="14"/>
      <c r="G63" s="14"/>
      <c r="H63" s="14"/>
      <c r="I63" s="14"/>
      <c r="J63" s="14"/>
      <c r="K63" s="14"/>
      <c r="L63" s="14"/>
      <c r="M63" s="14"/>
    </row>
    <row r="64" spans="1:26" ht="15.75" customHeight="1" x14ac:dyDescent="0.2">
      <c r="A64" s="21" t="s">
        <v>52</v>
      </c>
      <c r="B64" s="14">
        <v>55</v>
      </c>
      <c r="C64" s="14">
        <v>55</v>
      </c>
      <c r="D64" s="14">
        <v>55</v>
      </c>
      <c r="E64" s="14">
        <v>55</v>
      </c>
      <c r="F64" s="14">
        <v>55</v>
      </c>
      <c r="G64" s="14">
        <v>55</v>
      </c>
      <c r="H64" s="14">
        <v>55</v>
      </c>
      <c r="I64" s="14">
        <v>55</v>
      </c>
      <c r="J64" s="14">
        <v>55</v>
      </c>
      <c r="K64" s="14">
        <v>55</v>
      </c>
      <c r="L64" s="14">
        <v>55</v>
      </c>
      <c r="M64" s="14">
        <v>55</v>
      </c>
    </row>
    <row r="65" spans="1:26" ht="15.75" customHeight="1" x14ac:dyDescent="0.2">
      <c r="A65" s="12" t="s">
        <v>53</v>
      </c>
      <c r="B65" s="14"/>
      <c r="C65" s="14"/>
      <c r="D65" s="14">
        <v>280</v>
      </c>
      <c r="E65" s="14"/>
      <c r="F65" s="14"/>
      <c r="G65" s="14">
        <v>280</v>
      </c>
      <c r="H65" s="14"/>
      <c r="I65" s="14"/>
      <c r="J65" s="14">
        <v>280</v>
      </c>
      <c r="K65" s="14"/>
      <c r="L65" s="14"/>
      <c r="M65" s="14">
        <v>280</v>
      </c>
    </row>
    <row r="66" spans="1:26" ht="15.75" customHeight="1" x14ac:dyDescent="0.2">
      <c r="A66" s="12" t="s">
        <v>54</v>
      </c>
      <c r="B66" s="14">
        <v>120</v>
      </c>
      <c r="C66" s="14"/>
      <c r="D66" s="14"/>
      <c r="E66" s="14"/>
      <c r="F66" s="14"/>
      <c r="G66" s="14"/>
      <c r="H66" s="14">
        <v>84</v>
      </c>
      <c r="I66" s="14"/>
      <c r="J66" s="14"/>
      <c r="K66" s="14"/>
      <c r="L66" s="14"/>
      <c r="M66" s="14"/>
    </row>
    <row r="67" spans="1:26" ht="15.75" customHeight="1" x14ac:dyDescent="0.2">
      <c r="A67" s="12" t="s">
        <v>55</v>
      </c>
      <c r="B67" s="14">
        <v>70</v>
      </c>
      <c r="C67" s="14">
        <v>70</v>
      </c>
      <c r="D67" s="14">
        <v>70</v>
      </c>
      <c r="E67" s="14">
        <v>70</v>
      </c>
      <c r="F67" s="32">
        <v>70</v>
      </c>
      <c r="G67" s="32">
        <v>70</v>
      </c>
      <c r="H67" s="32">
        <v>70</v>
      </c>
      <c r="I67" s="32">
        <v>70</v>
      </c>
      <c r="J67" s="32">
        <v>70</v>
      </c>
      <c r="K67" s="32">
        <v>70</v>
      </c>
      <c r="L67" s="32">
        <v>70</v>
      </c>
      <c r="M67" s="32">
        <v>70</v>
      </c>
    </row>
    <row r="68" spans="1:26" ht="15.75" customHeight="1" x14ac:dyDescent="0.2">
      <c r="A68" s="12" t="s">
        <v>56</v>
      </c>
      <c r="B68" s="14">
        <v>15</v>
      </c>
      <c r="C68" s="14">
        <v>15</v>
      </c>
      <c r="D68" s="14">
        <v>15</v>
      </c>
      <c r="E68" s="14">
        <v>15</v>
      </c>
      <c r="F68" s="14">
        <v>15</v>
      </c>
      <c r="G68" s="14">
        <v>15</v>
      </c>
      <c r="H68" s="14">
        <v>15</v>
      </c>
      <c r="I68" s="14">
        <v>15</v>
      </c>
      <c r="J68" s="14">
        <v>15</v>
      </c>
      <c r="K68" s="14">
        <v>15</v>
      </c>
      <c r="L68" s="14">
        <v>15</v>
      </c>
      <c r="M68" s="14">
        <v>15</v>
      </c>
    </row>
    <row r="69" spans="1:26" ht="15.75" customHeight="1" x14ac:dyDescent="0.2">
      <c r="A69" s="12" t="s">
        <v>57</v>
      </c>
      <c r="B69" s="14"/>
      <c r="C69" s="14"/>
      <c r="D69" s="14">
        <v>180</v>
      </c>
      <c r="E69" s="14">
        <v>180</v>
      </c>
      <c r="F69" s="14">
        <v>180</v>
      </c>
      <c r="G69" s="14"/>
      <c r="H69" s="14"/>
      <c r="I69" s="14"/>
      <c r="J69" s="14"/>
      <c r="K69" s="14"/>
      <c r="L69" s="14"/>
      <c r="M69" s="14"/>
    </row>
    <row r="70" spans="1:26" ht="15.75" customHeight="1" x14ac:dyDescent="0.2">
      <c r="A70" s="12"/>
      <c r="B70" s="14"/>
      <c r="C70" s="14"/>
      <c r="D70" s="14"/>
      <c r="E70" s="14"/>
      <c r="F70" s="14"/>
      <c r="G70" s="14"/>
      <c r="H70" s="14"/>
      <c r="I70" s="14"/>
      <c r="J70" s="14"/>
      <c r="K70" s="14"/>
      <c r="L70" s="14"/>
      <c r="M70" s="14"/>
    </row>
    <row r="71" spans="1:26" ht="15.75" customHeight="1" x14ac:dyDescent="0.2">
      <c r="A71" s="12"/>
      <c r="B71" s="14"/>
      <c r="C71" s="14"/>
      <c r="D71" s="14"/>
      <c r="E71" s="14"/>
      <c r="F71" s="14"/>
      <c r="G71" s="14"/>
      <c r="H71" s="14"/>
      <c r="I71" s="14"/>
      <c r="J71" s="14"/>
      <c r="K71" s="14"/>
      <c r="L71" s="14"/>
      <c r="M71" s="14"/>
    </row>
    <row r="72" spans="1:26" ht="15.75" customHeight="1" x14ac:dyDescent="0.2">
      <c r="A72" s="37" t="s">
        <v>58</v>
      </c>
      <c r="B72" s="38">
        <f t="shared" ref="B72:M72" si="17">SUM(B73:B77)</f>
        <v>935</v>
      </c>
      <c r="C72" s="38">
        <f t="shared" si="17"/>
        <v>1185</v>
      </c>
      <c r="D72" s="38">
        <f t="shared" si="17"/>
        <v>935</v>
      </c>
      <c r="E72" s="38">
        <f t="shared" si="17"/>
        <v>1055</v>
      </c>
      <c r="F72" s="38">
        <f t="shared" si="17"/>
        <v>935</v>
      </c>
      <c r="G72" s="38">
        <f t="shared" si="17"/>
        <v>935</v>
      </c>
      <c r="H72" s="38">
        <f t="shared" si="17"/>
        <v>935</v>
      </c>
      <c r="I72" s="38">
        <f t="shared" si="17"/>
        <v>935</v>
      </c>
      <c r="J72" s="38">
        <f t="shared" si="17"/>
        <v>935</v>
      </c>
      <c r="K72" s="38">
        <f t="shared" si="17"/>
        <v>935</v>
      </c>
      <c r="L72" s="38">
        <f t="shared" si="17"/>
        <v>935</v>
      </c>
      <c r="M72" s="38">
        <f t="shared" si="17"/>
        <v>935</v>
      </c>
      <c r="N72" s="38">
        <f t="shared" ref="N72" si="18">SUM(B72:M72)</f>
        <v>11590</v>
      </c>
      <c r="O72" s="37"/>
      <c r="P72" s="37"/>
      <c r="Q72" s="37"/>
      <c r="R72" s="37"/>
      <c r="S72" s="37"/>
      <c r="T72" s="37"/>
      <c r="U72" s="37"/>
      <c r="V72" s="37"/>
      <c r="W72" s="37"/>
      <c r="X72" s="37"/>
      <c r="Y72" s="37"/>
      <c r="Z72" s="37"/>
    </row>
    <row r="73" spans="1:26" ht="15.75" customHeight="1" x14ac:dyDescent="0.2">
      <c r="A73" s="12" t="s">
        <v>59</v>
      </c>
      <c r="B73" s="14">
        <v>650</v>
      </c>
      <c r="C73" s="14">
        <v>650</v>
      </c>
      <c r="D73" s="14">
        <v>650</v>
      </c>
      <c r="E73" s="14">
        <v>650</v>
      </c>
      <c r="F73" s="14">
        <v>650</v>
      </c>
      <c r="G73" s="14">
        <v>650</v>
      </c>
      <c r="H73" s="14">
        <v>650</v>
      </c>
      <c r="I73" s="14">
        <v>650</v>
      </c>
      <c r="J73" s="14">
        <v>650</v>
      </c>
      <c r="K73" s="14">
        <v>650</v>
      </c>
      <c r="L73" s="14">
        <v>650</v>
      </c>
      <c r="M73" s="14">
        <v>650</v>
      </c>
    </row>
    <row r="74" spans="1:26" ht="15.75" customHeight="1" x14ac:dyDescent="0.2">
      <c r="A74" s="12" t="s">
        <v>60</v>
      </c>
      <c r="B74" s="14">
        <v>285</v>
      </c>
      <c r="C74" s="14">
        <v>285</v>
      </c>
      <c r="D74" s="14">
        <v>285</v>
      </c>
      <c r="E74" s="14">
        <v>285</v>
      </c>
      <c r="F74" s="14">
        <v>285</v>
      </c>
      <c r="G74" s="14">
        <v>285</v>
      </c>
      <c r="H74" s="14">
        <v>285</v>
      </c>
      <c r="I74" s="14">
        <v>285</v>
      </c>
      <c r="J74" s="14">
        <v>285</v>
      </c>
      <c r="K74" s="14">
        <v>285</v>
      </c>
      <c r="L74" s="14">
        <v>285</v>
      </c>
      <c r="M74" s="14">
        <v>285</v>
      </c>
    </row>
    <row r="75" spans="1:26" ht="15.75" customHeight="1" x14ac:dyDescent="0.2">
      <c r="A75" s="12" t="s">
        <v>61</v>
      </c>
      <c r="B75" s="14"/>
      <c r="C75" s="14">
        <v>250</v>
      </c>
      <c r="D75" s="14"/>
      <c r="E75" s="14"/>
      <c r="F75" s="14"/>
      <c r="G75" s="14"/>
      <c r="H75" s="14"/>
      <c r="I75" s="14"/>
      <c r="J75" s="14"/>
      <c r="K75" s="14"/>
      <c r="L75" s="14"/>
      <c r="M75" s="14"/>
    </row>
    <row r="76" spans="1:26" ht="15.75" customHeight="1" x14ac:dyDescent="0.2">
      <c r="A76" s="12" t="s">
        <v>62</v>
      </c>
      <c r="B76" s="14"/>
      <c r="C76" s="14"/>
      <c r="D76" s="14"/>
      <c r="E76" s="14">
        <v>120</v>
      </c>
      <c r="F76" s="14"/>
      <c r="G76" s="14"/>
      <c r="H76" s="14"/>
      <c r="I76" s="14"/>
      <c r="J76" s="14"/>
      <c r="K76" s="14"/>
      <c r="L76" s="14"/>
      <c r="M76" s="14"/>
    </row>
    <row r="77" spans="1:26" ht="15.75" customHeight="1" x14ac:dyDescent="0.2">
      <c r="B77" s="14"/>
      <c r="C77" s="14"/>
      <c r="D77" s="14"/>
      <c r="E77" s="14"/>
      <c r="F77" s="14"/>
      <c r="G77" s="14"/>
      <c r="H77" s="14"/>
      <c r="I77" s="14"/>
      <c r="J77" s="14"/>
      <c r="K77" s="14"/>
      <c r="L77" s="14"/>
      <c r="M77" s="14"/>
    </row>
    <row r="78" spans="1:26" ht="15.75" customHeight="1" x14ac:dyDescent="0.2">
      <c r="A78" s="39" t="s">
        <v>63</v>
      </c>
      <c r="B78" s="40">
        <f t="shared" ref="B78:M78" si="19">SUM(B79:B82)</f>
        <v>852</v>
      </c>
      <c r="C78" s="40">
        <f t="shared" si="19"/>
        <v>852</v>
      </c>
      <c r="D78" s="40">
        <f t="shared" si="19"/>
        <v>852</v>
      </c>
      <c r="E78" s="40">
        <f t="shared" si="19"/>
        <v>852</v>
      </c>
      <c r="F78" s="40">
        <f t="shared" si="19"/>
        <v>852</v>
      </c>
      <c r="G78" s="40">
        <f t="shared" si="19"/>
        <v>852</v>
      </c>
      <c r="H78" s="40">
        <f t="shared" si="19"/>
        <v>852</v>
      </c>
      <c r="I78" s="40">
        <f t="shared" si="19"/>
        <v>852</v>
      </c>
      <c r="J78" s="40">
        <f t="shared" si="19"/>
        <v>852</v>
      </c>
      <c r="K78" s="40">
        <f t="shared" si="19"/>
        <v>852</v>
      </c>
      <c r="L78" s="40">
        <f t="shared" si="19"/>
        <v>852</v>
      </c>
      <c r="M78" s="40">
        <f t="shared" si="19"/>
        <v>852</v>
      </c>
      <c r="N78" s="40">
        <f t="shared" ref="N78" si="20">SUM(B78:M78)</f>
        <v>10224</v>
      </c>
      <c r="O78" s="39"/>
      <c r="P78" s="39"/>
      <c r="Q78" s="39"/>
      <c r="R78" s="39"/>
      <c r="S78" s="39"/>
      <c r="T78" s="39"/>
      <c r="U78" s="39"/>
      <c r="V78" s="39"/>
      <c r="W78" s="39"/>
      <c r="X78" s="39"/>
      <c r="Y78" s="39"/>
      <c r="Z78" s="39"/>
    </row>
    <row r="79" spans="1:26" ht="15.75" customHeight="1" x14ac:dyDescent="0.2">
      <c r="A79" s="21" t="s">
        <v>64</v>
      </c>
      <c r="B79" s="14">
        <v>800</v>
      </c>
      <c r="C79" s="14">
        <v>800</v>
      </c>
      <c r="D79" s="14">
        <v>800</v>
      </c>
      <c r="E79" s="14">
        <v>800</v>
      </c>
      <c r="F79" s="14">
        <v>800</v>
      </c>
      <c r="G79" s="14">
        <v>800</v>
      </c>
      <c r="H79" s="14">
        <v>800</v>
      </c>
      <c r="I79" s="14">
        <v>800</v>
      </c>
      <c r="J79" s="14">
        <v>800</v>
      </c>
      <c r="K79" s="14">
        <v>800</v>
      </c>
      <c r="L79" s="14">
        <v>800</v>
      </c>
      <c r="M79" s="14">
        <v>800</v>
      </c>
    </row>
    <row r="80" spans="1:26" ht="15.75" customHeight="1" x14ac:dyDescent="0.2">
      <c r="A80" s="21" t="s">
        <v>65</v>
      </c>
      <c r="B80" s="14"/>
      <c r="C80" s="14"/>
      <c r="D80" s="14"/>
      <c r="E80" s="14"/>
      <c r="F80" s="14"/>
      <c r="G80" s="14"/>
      <c r="H80" s="14"/>
      <c r="I80" s="14"/>
      <c r="J80" s="14"/>
      <c r="K80" s="14"/>
      <c r="L80" s="14"/>
      <c r="M80" s="14"/>
    </row>
    <row r="81" spans="1:26" ht="15.75" customHeight="1" x14ac:dyDescent="0.2">
      <c r="A81" s="21" t="s">
        <v>66</v>
      </c>
      <c r="B81" s="14">
        <v>52</v>
      </c>
      <c r="C81" s="14">
        <v>52</v>
      </c>
      <c r="D81" s="14">
        <v>52</v>
      </c>
      <c r="E81" s="14">
        <v>52</v>
      </c>
      <c r="F81" s="14">
        <v>52</v>
      </c>
      <c r="G81" s="14">
        <v>52</v>
      </c>
      <c r="H81" s="14">
        <v>52</v>
      </c>
      <c r="I81" s="14">
        <v>52</v>
      </c>
      <c r="J81" s="14">
        <v>52</v>
      </c>
      <c r="K81" s="14">
        <v>52</v>
      </c>
      <c r="L81" s="14">
        <v>52</v>
      </c>
      <c r="M81" s="14">
        <v>52</v>
      </c>
    </row>
    <row r="82" spans="1:26" ht="15.75" customHeight="1" x14ac:dyDescent="0.2">
      <c r="A82" s="21"/>
      <c r="B82" s="14"/>
      <c r="C82" s="14"/>
      <c r="D82" s="14"/>
      <c r="E82" s="14"/>
      <c r="F82" s="14"/>
      <c r="G82" s="14"/>
      <c r="H82" s="14"/>
      <c r="I82" s="14"/>
      <c r="J82" s="14"/>
      <c r="K82" s="14"/>
      <c r="L82" s="14"/>
      <c r="M82" s="14"/>
    </row>
    <row r="83" spans="1:26" ht="15.75" customHeight="1" x14ac:dyDescent="0.2">
      <c r="A83" s="41" t="s">
        <v>67</v>
      </c>
      <c r="B83" s="42">
        <f t="shared" ref="B83:M83" si="21">SUM(B84:B87)</f>
        <v>2004.6</v>
      </c>
      <c r="C83" s="42">
        <f t="shared" si="21"/>
        <v>0</v>
      </c>
      <c r="D83" s="42">
        <f t="shared" si="21"/>
        <v>0</v>
      </c>
      <c r="E83" s="42">
        <f t="shared" si="21"/>
        <v>1366</v>
      </c>
      <c r="F83" s="42">
        <f t="shared" si="21"/>
        <v>0</v>
      </c>
      <c r="G83" s="42">
        <f t="shared" si="21"/>
        <v>0</v>
      </c>
      <c r="H83" s="42">
        <f t="shared" si="21"/>
        <v>1010</v>
      </c>
      <c r="I83" s="42">
        <f t="shared" si="21"/>
        <v>120</v>
      </c>
      <c r="J83" s="42">
        <f t="shared" si="21"/>
        <v>0</v>
      </c>
      <c r="K83" s="42">
        <f t="shared" si="21"/>
        <v>1854</v>
      </c>
      <c r="L83" s="42">
        <f t="shared" si="21"/>
        <v>0</v>
      </c>
      <c r="M83" s="42">
        <f t="shared" si="21"/>
        <v>0</v>
      </c>
      <c r="N83" s="42">
        <f t="shared" ref="N83" si="22">SUM(B83:M83)</f>
        <v>6354.6</v>
      </c>
      <c r="O83" s="41"/>
      <c r="P83" s="41"/>
      <c r="Q83" s="41"/>
      <c r="R83" s="41"/>
      <c r="S83" s="41"/>
      <c r="T83" s="41"/>
      <c r="U83" s="41"/>
      <c r="V83" s="41"/>
      <c r="W83" s="41"/>
      <c r="X83" s="41"/>
      <c r="Y83" s="41"/>
      <c r="Z83" s="41"/>
    </row>
    <row r="84" spans="1:26" ht="15.75" customHeight="1" x14ac:dyDescent="0.2">
      <c r="A84" s="12" t="s">
        <v>68</v>
      </c>
      <c r="B84" s="32">
        <v>567</v>
      </c>
      <c r="C84" s="14"/>
      <c r="D84" s="14"/>
      <c r="E84" s="14">
        <v>586</v>
      </c>
      <c r="F84" s="14"/>
      <c r="G84" s="14"/>
      <c r="H84" s="14">
        <v>410</v>
      </c>
      <c r="I84" s="14"/>
      <c r="J84" s="14"/>
      <c r="K84" s="14">
        <v>754</v>
      </c>
      <c r="L84" s="14"/>
      <c r="M84" s="14"/>
    </row>
    <row r="85" spans="1:26" ht="15.75" customHeight="1" x14ac:dyDescent="0.2">
      <c r="A85" s="12" t="s">
        <v>69</v>
      </c>
      <c r="B85" s="32">
        <f>B24*0.15</f>
        <v>1437.6</v>
      </c>
      <c r="C85" s="14"/>
      <c r="D85" s="14"/>
      <c r="E85" s="14">
        <v>780</v>
      </c>
      <c r="F85" s="14"/>
      <c r="G85" s="14"/>
      <c r="H85" s="14">
        <v>600</v>
      </c>
      <c r="I85" s="14"/>
      <c r="J85" s="14"/>
      <c r="K85" s="14">
        <v>1100</v>
      </c>
      <c r="L85" s="14"/>
      <c r="M85" s="14"/>
    </row>
    <row r="86" spans="1:26" ht="15.75" customHeight="1" x14ac:dyDescent="0.2">
      <c r="A86" s="21" t="s">
        <v>70</v>
      </c>
      <c r="C86" s="14"/>
      <c r="D86" s="14"/>
      <c r="E86" s="14"/>
      <c r="F86" s="14"/>
      <c r="G86" s="14"/>
      <c r="H86" s="14"/>
      <c r="I86" s="14">
        <v>120</v>
      </c>
      <c r="J86" s="14"/>
      <c r="K86" s="14"/>
      <c r="L86" s="14"/>
      <c r="M86" s="14"/>
    </row>
    <row r="87" spans="1:26" ht="15.75" customHeight="1" x14ac:dyDescent="0.2">
      <c r="A87" s="21"/>
      <c r="B87" s="14"/>
      <c r="C87" s="14"/>
      <c r="D87" s="14"/>
      <c r="E87" s="14"/>
      <c r="F87" s="14"/>
      <c r="G87" s="14"/>
      <c r="H87" s="14"/>
      <c r="I87" s="14"/>
      <c r="J87" s="14"/>
      <c r="K87" s="14"/>
      <c r="L87" s="14"/>
      <c r="M87" s="14"/>
    </row>
    <row r="88" spans="1:26" ht="15.75" customHeight="1" x14ac:dyDescent="0.2">
      <c r="A88" s="43" t="s">
        <v>71</v>
      </c>
      <c r="B88" s="44">
        <f>B83+B72+B78+B57+B52+B47+B40+B33+B28</f>
        <v>9181.1333333333332</v>
      </c>
      <c r="C88" s="44">
        <f>C83+C72+C78+C57+C52+C47+C40+C33+C28</f>
        <v>7003.6833333333334</v>
      </c>
      <c r="D88" s="44">
        <f>D83+D72+D78+D57+D52+D47+D40+D33+D28</f>
        <v>7581.7333333333336</v>
      </c>
      <c r="E88" s="44">
        <f>E83+E72+E78+E57+E52+E47+E40+E33+E28</f>
        <v>8778.7333333333336</v>
      </c>
      <c r="F88" s="44">
        <f>F83+F72+F78+F57+F52+F47+F40+F33+F28</f>
        <v>7226.7333333333336</v>
      </c>
      <c r="G88" s="44">
        <f>G83+G72+G78+G57+G52+G47+G40+G33+G28</f>
        <v>8216.7333333333336</v>
      </c>
      <c r="H88" s="44">
        <f>H83+H72+H78+H57+H52+H47+H40+H33+H28</f>
        <v>7745.6333333333332</v>
      </c>
      <c r="I88" s="44">
        <f>I83+I72+I78+I57+I52+I47+I40+I33+I28</f>
        <v>7202.9633333333331</v>
      </c>
      <c r="J88" s="44">
        <f>J83+J72+J78+J57+J52+J47+J40+J33+J28</f>
        <v>7406.7333333333336</v>
      </c>
      <c r="K88" s="44">
        <f>K83+K72+K78+K57+K52+K47+K40+K33+K28</f>
        <v>8960.7333333333336</v>
      </c>
      <c r="L88" s="44">
        <f>L83+L72+L78+L57+L52+L47+L40+L33+L28</f>
        <v>7087.9633333333331</v>
      </c>
      <c r="M88" s="44">
        <f>M83+M72+M78+M57+M52+M47+M40+M33+M28</f>
        <v>6947.5333333333338</v>
      </c>
      <c r="N88" s="45">
        <f t="shared" ref="N88" si="23">SUM(B88:M88)</f>
        <v>93340.310000000012</v>
      </c>
      <c r="O88" s="43"/>
      <c r="P88" s="43"/>
      <c r="Q88" s="43"/>
      <c r="R88" s="43"/>
      <c r="S88" s="43"/>
      <c r="T88" s="43"/>
      <c r="U88" s="43"/>
      <c r="V88" s="43"/>
      <c r="W88" s="43"/>
      <c r="X88" s="43"/>
      <c r="Y88" s="43"/>
      <c r="Z88" s="43"/>
    </row>
    <row r="89" spans="1:26" ht="15.75" customHeight="1" x14ac:dyDescent="0.2">
      <c r="A89" s="21"/>
      <c r="B89" s="14"/>
      <c r="C89" s="14"/>
      <c r="D89" s="14"/>
      <c r="E89" s="14"/>
      <c r="F89" s="14"/>
      <c r="G89" s="14"/>
      <c r="H89" s="14"/>
      <c r="I89" s="14"/>
      <c r="J89" s="14"/>
      <c r="K89" s="14"/>
      <c r="L89" s="14"/>
      <c r="M89" s="14"/>
    </row>
    <row r="90" spans="1:26" ht="15.75" customHeight="1" x14ac:dyDescent="0.2">
      <c r="A90" s="21"/>
      <c r="B90" s="14"/>
      <c r="C90" s="14"/>
      <c r="D90" s="14"/>
      <c r="E90" s="14"/>
      <c r="F90" s="14"/>
      <c r="G90" s="14"/>
      <c r="H90" s="14"/>
      <c r="I90" s="14"/>
      <c r="J90" s="14"/>
      <c r="K90" s="14"/>
      <c r="L90" s="14"/>
      <c r="M90" s="14"/>
    </row>
    <row r="91" spans="1:26" ht="15.75" customHeight="1" x14ac:dyDescent="0.2">
      <c r="A91" s="25" t="s">
        <v>21</v>
      </c>
      <c r="B91" s="46">
        <f>B24</f>
        <v>9584</v>
      </c>
      <c r="C91" s="46">
        <f>C24</f>
        <v>6636</v>
      </c>
      <c r="D91" s="46">
        <f>D24</f>
        <v>8620</v>
      </c>
      <c r="E91" s="46">
        <f>E24</f>
        <v>9039</v>
      </c>
      <c r="F91" s="46">
        <f>F24</f>
        <v>5050</v>
      </c>
      <c r="G91" s="46">
        <f>G24</f>
        <v>9376</v>
      </c>
      <c r="H91" s="46">
        <f>H24</f>
        <v>6948</v>
      </c>
      <c r="I91" s="46">
        <f>I24</f>
        <v>7410</v>
      </c>
      <c r="J91" s="46">
        <f>J24</f>
        <v>6173</v>
      </c>
      <c r="K91" s="46">
        <f>K24</f>
        <v>6430</v>
      </c>
      <c r="L91" s="46">
        <f>L24</f>
        <v>8639</v>
      </c>
      <c r="M91" s="46">
        <f>M24</f>
        <v>9600</v>
      </c>
      <c r="N91" s="46">
        <f>N24</f>
        <v>93505</v>
      </c>
      <c r="O91" s="25"/>
      <c r="P91" s="25"/>
      <c r="Q91" s="25"/>
      <c r="R91" s="25"/>
      <c r="S91" s="25"/>
      <c r="T91" s="25"/>
      <c r="U91" s="25"/>
      <c r="V91" s="25"/>
      <c r="W91" s="25"/>
      <c r="X91" s="25"/>
      <c r="Y91" s="25"/>
      <c r="Z91" s="25"/>
    </row>
    <row r="92" spans="1:26" ht="15.75" customHeight="1" x14ac:dyDescent="0.2">
      <c r="A92" s="43" t="s">
        <v>71</v>
      </c>
      <c r="B92" s="47">
        <f t="shared" ref="B92:N92" si="24">B88</f>
        <v>9181.1333333333332</v>
      </c>
      <c r="C92" s="47">
        <f t="shared" si="24"/>
        <v>7003.6833333333334</v>
      </c>
      <c r="D92" s="47">
        <f t="shared" si="24"/>
        <v>7581.7333333333336</v>
      </c>
      <c r="E92" s="47">
        <f t="shared" si="24"/>
        <v>8778.7333333333336</v>
      </c>
      <c r="F92" s="47">
        <f t="shared" si="24"/>
        <v>7226.7333333333336</v>
      </c>
      <c r="G92" s="47">
        <f t="shared" si="24"/>
        <v>8216.7333333333336</v>
      </c>
      <c r="H92" s="47">
        <f t="shared" si="24"/>
        <v>7745.6333333333332</v>
      </c>
      <c r="I92" s="47">
        <f t="shared" si="24"/>
        <v>7202.9633333333331</v>
      </c>
      <c r="J92" s="47">
        <f t="shared" si="24"/>
        <v>7406.7333333333336</v>
      </c>
      <c r="K92" s="47">
        <f t="shared" si="24"/>
        <v>8960.7333333333336</v>
      </c>
      <c r="L92" s="47">
        <f t="shared" si="24"/>
        <v>7087.9633333333331</v>
      </c>
      <c r="M92" s="47">
        <f t="shared" si="24"/>
        <v>6947.5333333333338</v>
      </c>
      <c r="N92" s="47">
        <f t="shared" si="24"/>
        <v>93340.310000000012</v>
      </c>
      <c r="O92" s="48"/>
      <c r="P92" s="48"/>
      <c r="Q92" s="43"/>
      <c r="R92" s="43"/>
      <c r="S92" s="43"/>
      <c r="T92" s="43"/>
      <c r="U92" s="43"/>
      <c r="V92" s="43"/>
      <c r="W92" s="43"/>
      <c r="X92" s="43"/>
      <c r="Y92" s="43"/>
      <c r="Z92" s="43"/>
    </row>
    <row r="93" spans="1:26" ht="15.75" customHeight="1" x14ac:dyDescent="0.2">
      <c r="A93" s="49" t="s">
        <v>72</v>
      </c>
      <c r="B93" s="50">
        <f t="shared" ref="B93:N93" si="25">B91-B92</f>
        <v>402.86666666666679</v>
      </c>
      <c r="C93" s="50">
        <f t="shared" si="25"/>
        <v>-367.68333333333339</v>
      </c>
      <c r="D93" s="50">
        <f t="shared" si="25"/>
        <v>1038.2666666666664</v>
      </c>
      <c r="E93" s="50">
        <f t="shared" si="25"/>
        <v>260.26666666666642</v>
      </c>
      <c r="F93" s="50">
        <f t="shared" si="25"/>
        <v>-2176.7333333333336</v>
      </c>
      <c r="G93" s="50">
        <f t="shared" si="25"/>
        <v>1159.2666666666664</v>
      </c>
      <c r="H93" s="50">
        <f t="shared" si="25"/>
        <v>-797.63333333333321</v>
      </c>
      <c r="I93" s="50">
        <f t="shared" si="25"/>
        <v>207.03666666666686</v>
      </c>
      <c r="J93" s="50">
        <f t="shared" si="25"/>
        <v>-1233.7333333333336</v>
      </c>
      <c r="K93" s="50">
        <f t="shared" si="25"/>
        <v>-2530.7333333333336</v>
      </c>
      <c r="L93" s="50">
        <f t="shared" si="25"/>
        <v>1551.0366666666669</v>
      </c>
      <c r="M93" s="50">
        <f t="shared" si="25"/>
        <v>2652.4666666666662</v>
      </c>
      <c r="N93" s="50">
        <f t="shared" si="25"/>
        <v>164.68999999998778</v>
      </c>
      <c r="O93" s="49"/>
      <c r="P93" s="49"/>
      <c r="Q93" s="49"/>
      <c r="R93" s="49"/>
      <c r="S93" s="49"/>
      <c r="T93" s="49"/>
      <c r="U93" s="49"/>
      <c r="V93" s="49"/>
      <c r="W93" s="49"/>
      <c r="X93" s="49"/>
      <c r="Y93" s="49"/>
      <c r="Z93" s="49"/>
    </row>
    <row r="94" spans="1:26" ht="15.75" customHeight="1" x14ac:dyDescent="0.2">
      <c r="A94" s="51" t="s">
        <v>73</v>
      </c>
      <c r="B94" s="52">
        <f>B93</f>
        <v>402.86666666666679</v>
      </c>
      <c r="C94" s="52">
        <f t="shared" ref="C94:M94" si="26">B94+C93</f>
        <v>35.183333333333394</v>
      </c>
      <c r="D94" s="52">
        <f t="shared" si="26"/>
        <v>1073.4499999999998</v>
      </c>
      <c r="E94" s="52">
        <f t="shared" si="26"/>
        <v>1333.7166666666662</v>
      </c>
      <c r="F94" s="52">
        <f t="shared" si="26"/>
        <v>-843.01666666666733</v>
      </c>
      <c r="G94" s="52">
        <f t="shared" si="26"/>
        <v>316.24999999999909</v>
      </c>
      <c r="H94" s="52">
        <f t="shared" si="26"/>
        <v>-481.38333333333412</v>
      </c>
      <c r="I94" s="52">
        <f t="shared" si="26"/>
        <v>-274.34666666666726</v>
      </c>
      <c r="J94" s="52">
        <f t="shared" si="26"/>
        <v>-1508.0800000000008</v>
      </c>
      <c r="K94" s="52">
        <f t="shared" si="26"/>
        <v>-4038.8133333333344</v>
      </c>
      <c r="L94" s="52">
        <f t="shared" si="26"/>
        <v>-2487.7766666666676</v>
      </c>
      <c r="M94" s="52">
        <f t="shared" si="26"/>
        <v>164.68999999999869</v>
      </c>
      <c r="N94" s="51"/>
      <c r="O94" s="51"/>
      <c r="P94" s="51"/>
      <c r="Q94" s="51"/>
      <c r="R94" s="51"/>
      <c r="S94" s="51"/>
      <c r="T94" s="51"/>
      <c r="U94" s="51"/>
      <c r="V94" s="51"/>
      <c r="W94" s="51"/>
      <c r="X94" s="51"/>
      <c r="Y94" s="51"/>
      <c r="Z94" s="51"/>
    </row>
    <row r="95" spans="1:26" ht="15.75" customHeight="1" x14ac:dyDescent="0.2">
      <c r="A95" s="21"/>
      <c r="B95" s="14"/>
      <c r="C95" s="14"/>
      <c r="D95" s="14"/>
      <c r="E95" s="14"/>
      <c r="F95" s="14"/>
      <c r="G95" s="14"/>
      <c r="H95" s="14"/>
      <c r="I95" s="14"/>
      <c r="J95" s="14"/>
      <c r="K95" s="14"/>
      <c r="L95" s="14"/>
      <c r="M95" s="14"/>
    </row>
    <row r="96" spans="1:26" ht="15.75" customHeight="1" x14ac:dyDescent="0.2"/>
    <row r="97" spans="1:13" ht="15.75" customHeight="1" x14ac:dyDescent="0.2">
      <c r="B97" s="14"/>
      <c r="C97" s="14"/>
      <c r="D97" s="14"/>
      <c r="E97" s="14"/>
      <c r="F97" s="14"/>
      <c r="G97" s="14"/>
      <c r="H97" s="14"/>
      <c r="I97" s="14"/>
      <c r="J97" s="14"/>
      <c r="K97" s="14"/>
      <c r="L97" s="14"/>
      <c r="M97" s="14"/>
    </row>
    <row r="98" spans="1:13" ht="15.75" customHeight="1" x14ac:dyDescent="0.2">
      <c r="A98" s="12"/>
      <c r="B98" s="14"/>
      <c r="C98" s="14"/>
      <c r="D98" s="14"/>
      <c r="E98" s="14"/>
      <c r="F98" s="14"/>
      <c r="G98" s="14"/>
      <c r="H98" s="14"/>
      <c r="I98" s="14"/>
      <c r="J98" s="14"/>
      <c r="K98" s="14"/>
      <c r="L98" s="14"/>
      <c r="M98" s="14"/>
    </row>
    <row r="99" spans="1:13" ht="15.75" customHeight="1" x14ac:dyDescent="0.2">
      <c r="B99" s="14"/>
      <c r="C99" s="14"/>
      <c r="D99" s="14"/>
      <c r="E99" s="14"/>
      <c r="F99" s="14"/>
      <c r="G99" s="14"/>
      <c r="H99" s="14"/>
      <c r="I99" s="14"/>
      <c r="J99" s="14"/>
      <c r="K99" s="14"/>
      <c r="L99" s="14"/>
      <c r="M99" s="14"/>
    </row>
    <row r="100" spans="1:13" ht="15.75" customHeight="1" x14ac:dyDescent="0.2">
      <c r="B100" s="14"/>
      <c r="C100" s="14"/>
      <c r="D100" s="14"/>
      <c r="E100" s="14"/>
      <c r="F100" s="14"/>
      <c r="G100" s="14"/>
      <c r="H100" s="14"/>
      <c r="I100" s="14"/>
      <c r="J100" s="14"/>
      <c r="K100" s="14"/>
      <c r="L100" s="14"/>
      <c r="M100" s="14"/>
    </row>
    <row r="101" spans="1:13" ht="15.75" customHeight="1" x14ac:dyDescent="0.2">
      <c r="B101" s="14"/>
      <c r="C101" s="14"/>
      <c r="D101" s="14"/>
      <c r="E101" s="14"/>
      <c r="F101" s="14"/>
      <c r="G101" s="14"/>
      <c r="H101" s="14"/>
      <c r="I101" s="14"/>
      <c r="J101" s="14"/>
      <c r="K101" s="14"/>
      <c r="L101" s="14"/>
      <c r="M101" s="14"/>
    </row>
    <row r="102" spans="1:13" ht="15.75" customHeight="1" x14ac:dyDescent="0.2">
      <c r="B102" s="14"/>
      <c r="C102" s="14"/>
      <c r="D102" s="14"/>
      <c r="E102" s="14"/>
      <c r="F102" s="14"/>
      <c r="G102" s="14"/>
      <c r="H102" s="14"/>
      <c r="I102" s="14"/>
      <c r="J102" s="14"/>
      <c r="K102" s="14"/>
      <c r="L102" s="14"/>
      <c r="M102" s="14"/>
    </row>
    <row r="103" spans="1:13" ht="15.75" customHeight="1" x14ac:dyDescent="0.2">
      <c r="B103" s="14"/>
      <c r="C103" s="14"/>
      <c r="D103" s="14"/>
      <c r="E103" s="14"/>
      <c r="F103" s="14"/>
      <c r="G103" s="14"/>
      <c r="H103" s="14"/>
      <c r="I103" s="14"/>
      <c r="J103" s="14"/>
      <c r="K103" s="14"/>
      <c r="L103" s="14"/>
      <c r="M103" s="14"/>
    </row>
    <row r="104" spans="1:13" ht="15.75" customHeight="1" x14ac:dyDescent="0.2">
      <c r="B104" s="14"/>
      <c r="C104" s="14"/>
      <c r="D104" s="14"/>
      <c r="E104" s="14"/>
      <c r="F104" s="14"/>
      <c r="G104" s="14"/>
      <c r="H104" s="14"/>
      <c r="I104" s="14"/>
      <c r="J104" s="14"/>
      <c r="K104" s="14"/>
      <c r="L104" s="14"/>
      <c r="M104" s="14"/>
    </row>
    <row r="105" spans="1:13" ht="15.75" customHeight="1" x14ac:dyDescent="0.2">
      <c r="B105" s="14"/>
      <c r="C105" s="14"/>
      <c r="D105" s="14"/>
      <c r="E105" s="14"/>
      <c r="F105" s="14"/>
      <c r="G105" s="14"/>
      <c r="H105" s="14"/>
      <c r="I105" s="14"/>
      <c r="J105" s="14"/>
      <c r="K105" s="14"/>
      <c r="L105" s="14"/>
      <c r="M105" s="14"/>
    </row>
    <row r="106" spans="1:13" ht="15.75" customHeight="1" x14ac:dyDescent="0.2">
      <c r="B106" s="14"/>
      <c r="C106" s="14"/>
      <c r="D106" s="14"/>
      <c r="E106" s="14"/>
      <c r="F106" s="14"/>
      <c r="G106" s="14"/>
      <c r="H106" s="14"/>
      <c r="I106" s="14"/>
      <c r="J106" s="14"/>
      <c r="K106" s="14"/>
      <c r="L106" s="14"/>
      <c r="M106" s="14"/>
    </row>
    <row r="107" spans="1:13" ht="15.75" customHeight="1" x14ac:dyDescent="0.2">
      <c r="B107" s="14"/>
      <c r="C107" s="14"/>
      <c r="D107" s="14"/>
      <c r="E107" s="14"/>
      <c r="F107" s="14"/>
      <c r="G107" s="14"/>
      <c r="H107" s="14"/>
      <c r="I107" s="14"/>
      <c r="J107" s="14"/>
      <c r="K107" s="14"/>
      <c r="L107" s="14"/>
      <c r="M107" s="14"/>
    </row>
    <row r="108" spans="1:13" ht="15.75" customHeight="1" x14ac:dyDescent="0.2">
      <c r="B108" s="14"/>
      <c r="C108" s="14"/>
      <c r="D108" s="14"/>
      <c r="E108" s="14"/>
      <c r="F108" s="14"/>
      <c r="G108" s="14"/>
      <c r="H108" s="14"/>
      <c r="I108" s="14"/>
      <c r="J108" s="14"/>
      <c r="K108" s="14"/>
      <c r="L108" s="14"/>
      <c r="M108" s="14"/>
    </row>
    <row r="109" spans="1:13" ht="15.75" customHeight="1" x14ac:dyDescent="0.2">
      <c r="B109" s="14"/>
      <c r="C109" s="14"/>
      <c r="D109" s="14"/>
      <c r="E109" s="14"/>
      <c r="F109" s="14"/>
      <c r="G109" s="14"/>
      <c r="H109" s="14"/>
      <c r="I109" s="14"/>
      <c r="J109" s="14"/>
      <c r="K109" s="14"/>
      <c r="L109" s="14"/>
      <c r="M109" s="14"/>
    </row>
    <row r="110" spans="1:13" ht="15.75" customHeight="1" x14ac:dyDescent="0.2">
      <c r="B110" s="14"/>
      <c r="C110" s="14"/>
      <c r="D110" s="14"/>
      <c r="E110" s="14"/>
      <c r="F110" s="14"/>
      <c r="G110" s="14"/>
      <c r="H110" s="14"/>
      <c r="I110" s="14"/>
      <c r="J110" s="14"/>
      <c r="K110" s="14"/>
      <c r="L110" s="14"/>
      <c r="M110" s="14"/>
    </row>
    <row r="111" spans="1:13" ht="15.75" customHeight="1" x14ac:dyDescent="0.2">
      <c r="B111" s="14"/>
      <c r="C111" s="14"/>
      <c r="D111" s="14"/>
      <c r="E111" s="14"/>
      <c r="F111" s="14"/>
      <c r="G111" s="14"/>
      <c r="H111" s="14"/>
      <c r="I111" s="14"/>
      <c r="J111" s="14"/>
      <c r="K111" s="14"/>
      <c r="L111" s="14"/>
      <c r="M111" s="14"/>
    </row>
    <row r="112" spans="1:13" ht="15.75" customHeight="1" x14ac:dyDescent="0.2">
      <c r="B112" s="14"/>
      <c r="C112" s="14"/>
      <c r="D112" s="14"/>
      <c r="E112" s="14"/>
      <c r="F112" s="14"/>
      <c r="G112" s="14"/>
      <c r="H112" s="14"/>
      <c r="I112" s="14"/>
      <c r="J112" s="14"/>
      <c r="K112" s="14"/>
      <c r="L112" s="14"/>
      <c r="M112" s="14"/>
    </row>
    <row r="113" spans="2:13" ht="15.75" customHeight="1" x14ac:dyDescent="0.2">
      <c r="B113" s="14"/>
      <c r="C113" s="14"/>
      <c r="D113" s="14"/>
      <c r="E113" s="14"/>
      <c r="F113" s="14"/>
      <c r="G113" s="14"/>
      <c r="H113" s="14"/>
      <c r="I113" s="14"/>
      <c r="J113" s="14"/>
      <c r="K113" s="14"/>
      <c r="L113" s="14"/>
      <c r="M113" s="14"/>
    </row>
    <row r="114" spans="2:13" ht="15.75" customHeight="1" x14ac:dyDescent="0.2">
      <c r="B114" s="14"/>
      <c r="C114" s="14"/>
      <c r="D114" s="14"/>
      <c r="E114" s="14"/>
      <c r="F114" s="14"/>
      <c r="G114" s="14"/>
      <c r="H114" s="14"/>
      <c r="I114" s="14"/>
      <c r="J114" s="14"/>
      <c r="K114" s="14"/>
      <c r="L114" s="14"/>
      <c r="M114" s="14"/>
    </row>
    <row r="115" spans="2:13" ht="15.75" customHeight="1" x14ac:dyDescent="0.2">
      <c r="B115" s="14"/>
      <c r="C115" s="14"/>
      <c r="D115" s="14"/>
      <c r="E115" s="14"/>
      <c r="F115" s="14"/>
      <c r="G115" s="14"/>
      <c r="H115" s="14"/>
      <c r="I115" s="14"/>
      <c r="J115" s="14"/>
      <c r="K115" s="14"/>
      <c r="L115" s="14"/>
      <c r="M115" s="14"/>
    </row>
    <row r="116" spans="2:13" ht="15.75" customHeight="1" x14ac:dyDescent="0.2">
      <c r="B116" s="14"/>
      <c r="C116" s="14"/>
      <c r="D116" s="14"/>
      <c r="E116" s="14"/>
      <c r="F116" s="14"/>
      <c r="G116" s="14"/>
      <c r="H116" s="14"/>
      <c r="I116" s="14"/>
      <c r="J116" s="14"/>
      <c r="K116" s="14"/>
      <c r="L116" s="14"/>
      <c r="M116" s="14"/>
    </row>
    <row r="117" spans="2:13" ht="15.75" customHeight="1" x14ac:dyDescent="0.2">
      <c r="B117" s="14"/>
      <c r="C117" s="14"/>
      <c r="D117" s="14"/>
      <c r="E117" s="14"/>
      <c r="F117" s="14"/>
      <c r="G117" s="14"/>
      <c r="H117" s="14"/>
      <c r="I117" s="14"/>
      <c r="J117" s="14"/>
      <c r="K117" s="14"/>
      <c r="L117" s="14"/>
      <c r="M117" s="14"/>
    </row>
    <row r="118" spans="2:13" ht="15.75" customHeight="1" x14ac:dyDescent="0.2">
      <c r="B118" s="14"/>
      <c r="C118" s="14"/>
      <c r="D118" s="14"/>
      <c r="E118" s="14"/>
      <c r="F118" s="14"/>
      <c r="G118" s="14"/>
      <c r="H118" s="14"/>
      <c r="I118" s="14"/>
      <c r="J118" s="14"/>
      <c r="K118" s="14"/>
      <c r="L118" s="14"/>
      <c r="M118" s="14"/>
    </row>
    <row r="119" spans="2:13" ht="15.75" customHeight="1" x14ac:dyDescent="0.2">
      <c r="B119" s="14"/>
      <c r="C119" s="14"/>
      <c r="D119" s="14"/>
      <c r="E119" s="14"/>
      <c r="F119" s="14"/>
      <c r="G119" s="14"/>
      <c r="H119" s="14"/>
      <c r="I119" s="14"/>
      <c r="J119" s="14"/>
      <c r="K119" s="14"/>
      <c r="L119" s="14"/>
      <c r="M119" s="14"/>
    </row>
    <row r="120" spans="2:13" ht="15.75" customHeight="1" x14ac:dyDescent="0.2">
      <c r="B120" s="14"/>
      <c r="C120" s="14"/>
      <c r="D120" s="14"/>
      <c r="E120" s="14"/>
      <c r="F120" s="14"/>
      <c r="G120" s="14"/>
      <c r="H120" s="14"/>
      <c r="I120" s="14"/>
      <c r="J120" s="14"/>
      <c r="K120" s="14"/>
      <c r="L120" s="14"/>
      <c r="M120" s="14"/>
    </row>
    <row r="121" spans="2:13" ht="15.75" customHeight="1" x14ac:dyDescent="0.2">
      <c r="B121" s="14"/>
      <c r="C121" s="14"/>
      <c r="D121" s="14"/>
      <c r="E121" s="14"/>
      <c r="F121" s="14"/>
      <c r="G121" s="14"/>
      <c r="H121" s="14"/>
      <c r="I121" s="14"/>
      <c r="J121" s="14"/>
      <c r="K121" s="14"/>
      <c r="L121" s="14"/>
      <c r="M121" s="14"/>
    </row>
    <row r="122" spans="2:13" ht="15.75" customHeight="1" x14ac:dyDescent="0.2">
      <c r="B122" s="14"/>
      <c r="C122" s="14"/>
      <c r="D122" s="14"/>
      <c r="E122" s="14"/>
      <c r="F122" s="14"/>
      <c r="G122" s="14"/>
      <c r="H122" s="14"/>
      <c r="I122" s="14"/>
      <c r="J122" s="14"/>
      <c r="K122" s="14"/>
      <c r="L122" s="14"/>
      <c r="M122" s="14"/>
    </row>
    <row r="123" spans="2:13" ht="15.75" customHeight="1" x14ac:dyDescent="0.2">
      <c r="B123" s="14"/>
      <c r="C123" s="14"/>
      <c r="D123" s="14"/>
      <c r="E123" s="14"/>
      <c r="F123" s="14"/>
      <c r="G123" s="14"/>
      <c r="H123" s="14"/>
      <c r="I123" s="14"/>
      <c r="J123" s="14"/>
      <c r="K123" s="14"/>
      <c r="L123" s="14"/>
      <c r="M123" s="14"/>
    </row>
    <row r="124" spans="2:13" ht="15.75" customHeight="1" x14ac:dyDescent="0.2">
      <c r="B124" s="14"/>
      <c r="C124" s="14"/>
      <c r="D124" s="14"/>
      <c r="E124" s="14"/>
      <c r="F124" s="14"/>
      <c r="G124" s="14"/>
      <c r="H124" s="14"/>
      <c r="I124" s="14"/>
      <c r="J124" s="14"/>
      <c r="K124" s="14"/>
      <c r="L124" s="14"/>
      <c r="M124" s="14"/>
    </row>
    <row r="125" spans="2:13" ht="15.75" customHeight="1" x14ac:dyDescent="0.2">
      <c r="B125" s="14"/>
      <c r="C125" s="14"/>
      <c r="D125" s="14"/>
      <c r="E125" s="14"/>
      <c r="F125" s="14"/>
      <c r="G125" s="14"/>
      <c r="H125" s="14"/>
      <c r="I125" s="14"/>
      <c r="J125" s="14"/>
      <c r="K125" s="14"/>
      <c r="L125" s="14"/>
      <c r="M125" s="14"/>
    </row>
    <row r="126" spans="2:13" ht="15.75" customHeight="1" x14ac:dyDescent="0.2">
      <c r="B126" s="14"/>
      <c r="C126" s="14"/>
      <c r="D126" s="14"/>
      <c r="E126" s="14"/>
      <c r="F126" s="14"/>
      <c r="G126" s="14"/>
      <c r="H126" s="14"/>
      <c r="I126" s="14"/>
      <c r="J126" s="14"/>
      <c r="K126" s="14"/>
      <c r="L126" s="14"/>
      <c r="M126" s="14"/>
    </row>
    <row r="127" spans="2:13" ht="15.75" customHeight="1" x14ac:dyDescent="0.2">
      <c r="B127" s="14"/>
      <c r="C127" s="14"/>
      <c r="D127" s="14"/>
      <c r="E127" s="14"/>
      <c r="F127" s="14"/>
      <c r="G127" s="14"/>
      <c r="H127" s="14"/>
      <c r="I127" s="14"/>
      <c r="J127" s="14"/>
      <c r="K127" s="14"/>
      <c r="L127" s="14"/>
      <c r="M127" s="14"/>
    </row>
    <row r="128" spans="2:13" ht="15.75" customHeight="1" x14ac:dyDescent="0.2">
      <c r="B128" s="14"/>
      <c r="C128" s="14"/>
      <c r="D128" s="14"/>
      <c r="E128" s="14"/>
      <c r="F128" s="14"/>
      <c r="G128" s="14"/>
      <c r="H128" s="14"/>
      <c r="I128" s="14"/>
      <c r="J128" s="14"/>
      <c r="K128" s="14"/>
      <c r="L128" s="14"/>
      <c r="M128" s="14"/>
    </row>
    <row r="129" spans="2:13" ht="15.75" customHeight="1" x14ac:dyDescent="0.2">
      <c r="B129" s="14"/>
      <c r="C129" s="14"/>
      <c r="D129" s="14"/>
      <c r="E129" s="14"/>
      <c r="F129" s="14"/>
      <c r="G129" s="14"/>
      <c r="H129" s="14"/>
      <c r="I129" s="14"/>
      <c r="J129" s="14"/>
      <c r="K129" s="14"/>
      <c r="L129" s="14"/>
      <c r="M129" s="14"/>
    </row>
    <row r="130" spans="2:13" ht="15.75" customHeight="1" x14ac:dyDescent="0.2">
      <c r="B130" s="14"/>
      <c r="C130" s="14"/>
      <c r="D130" s="14"/>
      <c r="E130" s="14"/>
      <c r="F130" s="14"/>
      <c r="G130" s="14"/>
      <c r="H130" s="14"/>
      <c r="I130" s="14"/>
      <c r="J130" s="14"/>
      <c r="K130" s="14"/>
      <c r="L130" s="14"/>
      <c r="M130" s="14"/>
    </row>
    <row r="131" spans="2:13" ht="15.75" customHeight="1" x14ac:dyDescent="0.2">
      <c r="B131" s="14"/>
      <c r="C131" s="14"/>
      <c r="D131" s="14"/>
      <c r="E131" s="14"/>
      <c r="F131" s="14"/>
      <c r="G131" s="14"/>
      <c r="H131" s="14"/>
      <c r="I131" s="14"/>
      <c r="J131" s="14"/>
      <c r="K131" s="14"/>
      <c r="L131" s="14"/>
      <c r="M131" s="14"/>
    </row>
    <row r="132" spans="2:13" ht="15.75" customHeight="1" x14ac:dyDescent="0.2">
      <c r="B132" s="14"/>
      <c r="C132" s="14"/>
      <c r="D132" s="14"/>
      <c r="E132" s="14"/>
      <c r="F132" s="14"/>
      <c r="G132" s="14"/>
      <c r="H132" s="14"/>
      <c r="I132" s="14"/>
      <c r="J132" s="14"/>
      <c r="K132" s="14"/>
      <c r="L132" s="14"/>
      <c r="M132" s="14"/>
    </row>
    <row r="133" spans="2:13" ht="15.75" customHeight="1" x14ac:dyDescent="0.2">
      <c r="B133" s="14"/>
      <c r="C133" s="14"/>
      <c r="D133" s="14"/>
      <c r="E133" s="14"/>
      <c r="F133" s="14"/>
      <c r="G133" s="14"/>
      <c r="H133" s="14"/>
      <c r="I133" s="14"/>
      <c r="J133" s="14"/>
      <c r="K133" s="14"/>
      <c r="L133" s="14"/>
      <c r="M133" s="14"/>
    </row>
    <row r="134" spans="2:13" ht="15.75" customHeight="1" x14ac:dyDescent="0.2">
      <c r="B134" s="14"/>
      <c r="C134" s="14"/>
      <c r="D134" s="14"/>
      <c r="E134" s="14"/>
      <c r="F134" s="14"/>
      <c r="G134" s="14"/>
      <c r="H134" s="14"/>
      <c r="I134" s="14"/>
      <c r="J134" s="14"/>
      <c r="K134" s="14"/>
      <c r="L134" s="14"/>
      <c r="M134" s="14"/>
    </row>
    <row r="135" spans="2:13" ht="15.75" customHeight="1" x14ac:dyDescent="0.2">
      <c r="B135" s="14"/>
      <c r="C135" s="14"/>
      <c r="D135" s="14"/>
      <c r="E135" s="14"/>
      <c r="F135" s="14"/>
      <c r="G135" s="14"/>
      <c r="H135" s="14"/>
      <c r="I135" s="14"/>
      <c r="J135" s="14"/>
      <c r="K135" s="14"/>
      <c r="L135" s="14"/>
      <c r="M135" s="14"/>
    </row>
    <row r="136" spans="2:13" ht="15.75" customHeight="1" x14ac:dyDescent="0.2">
      <c r="B136" s="14"/>
      <c r="C136" s="14"/>
      <c r="D136" s="14"/>
      <c r="E136" s="14"/>
      <c r="F136" s="14"/>
      <c r="G136" s="14"/>
      <c r="H136" s="14"/>
      <c r="I136" s="14"/>
      <c r="J136" s="14"/>
      <c r="K136" s="14"/>
      <c r="L136" s="14"/>
      <c r="M136" s="14"/>
    </row>
    <row r="137" spans="2:13" ht="15.75" customHeight="1" x14ac:dyDescent="0.2">
      <c r="B137" s="14"/>
      <c r="C137" s="14"/>
      <c r="D137" s="14"/>
      <c r="E137" s="14"/>
      <c r="F137" s="14"/>
      <c r="G137" s="14"/>
      <c r="H137" s="14"/>
      <c r="I137" s="14"/>
      <c r="J137" s="14"/>
      <c r="K137" s="14"/>
      <c r="L137" s="14"/>
      <c r="M137" s="14"/>
    </row>
    <row r="138" spans="2:13" ht="15.75" customHeight="1" x14ac:dyDescent="0.2">
      <c r="B138" s="14"/>
      <c r="C138" s="14"/>
      <c r="D138" s="14"/>
      <c r="E138" s="14"/>
      <c r="F138" s="14"/>
      <c r="G138" s="14"/>
      <c r="H138" s="14"/>
      <c r="I138" s="14"/>
      <c r="J138" s="14"/>
      <c r="K138" s="14"/>
      <c r="L138" s="14"/>
      <c r="M138" s="14"/>
    </row>
    <row r="139" spans="2:13" ht="15.75" customHeight="1" x14ac:dyDescent="0.2">
      <c r="B139" s="14"/>
      <c r="C139" s="14"/>
      <c r="D139" s="14"/>
      <c r="E139" s="14"/>
      <c r="F139" s="14"/>
      <c r="G139" s="14"/>
      <c r="H139" s="14"/>
      <c r="I139" s="14"/>
      <c r="J139" s="14"/>
      <c r="K139" s="14"/>
      <c r="L139" s="14"/>
      <c r="M139" s="14"/>
    </row>
    <row r="140" spans="2:13" ht="15.75" customHeight="1" x14ac:dyDescent="0.2">
      <c r="B140" s="14"/>
      <c r="C140" s="14"/>
      <c r="D140" s="14"/>
      <c r="E140" s="14"/>
      <c r="F140" s="14"/>
      <c r="G140" s="14"/>
      <c r="H140" s="14"/>
      <c r="I140" s="14"/>
      <c r="J140" s="14"/>
      <c r="K140" s="14"/>
      <c r="L140" s="14"/>
      <c r="M140" s="14"/>
    </row>
    <row r="141" spans="2:13" ht="15.75" customHeight="1" x14ac:dyDescent="0.2">
      <c r="B141" s="14"/>
      <c r="C141" s="14"/>
      <c r="D141" s="14"/>
      <c r="E141" s="14"/>
      <c r="F141" s="14"/>
      <c r="G141" s="14"/>
      <c r="H141" s="14"/>
      <c r="I141" s="14"/>
      <c r="J141" s="14"/>
      <c r="K141" s="14"/>
      <c r="L141" s="14"/>
      <c r="M141" s="14"/>
    </row>
    <row r="142" spans="2:13" ht="15.75" customHeight="1" x14ac:dyDescent="0.2">
      <c r="B142" s="14"/>
      <c r="C142" s="14"/>
      <c r="D142" s="14"/>
      <c r="E142" s="14"/>
      <c r="F142" s="14"/>
      <c r="G142" s="14"/>
      <c r="H142" s="14"/>
      <c r="I142" s="14"/>
      <c r="J142" s="14"/>
      <c r="K142" s="14"/>
      <c r="L142" s="14"/>
      <c r="M142" s="14"/>
    </row>
    <row r="143" spans="2:13" ht="15.75" customHeight="1" x14ac:dyDescent="0.2">
      <c r="B143" s="14"/>
      <c r="C143" s="14"/>
      <c r="D143" s="14"/>
      <c r="E143" s="14"/>
      <c r="F143" s="14"/>
      <c r="G143" s="14"/>
      <c r="H143" s="14"/>
      <c r="I143" s="14"/>
      <c r="J143" s="14"/>
      <c r="K143" s="14"/>
      <c r="L143" s="14"/>
      <c r="M143" s="14"/>
    </row>
    <row r="144" spans="2:13" ht="15.75" customHeight="1" x14ac:dyDescent="0.2">
      <c r="B144" s="14"/>
      <c r="C144" s="14"/>
      <c r="D144" s="14"/>
      <c r="E144" s="14"/>
      <c r="F144" s="14"/>
      <c r="G144" s="14"/>
      <c r="H144" s="14"/>
      <c r="I144" s="14"/>
      <c r="J144" s="14"/>
      <c r="K144" s="14"/>
      <c r="L144" s="14"/>
      <c r="M144" s="14"/>
    </row>
    <row r="145" spans="2:13" ht="15.75" customHeight="1" x14ac:dyDescent="0.2">
      <c r="B145" s="14"/>
      <c r="C145" s="14"/>
      <c r="D145" s="14"/>
      <c r="E145" s="14"/>
      <c r="F145" s="14"/>
      <c r="G145" s="14"/>
      <c r="H145" s="14"/>
      <c r="I145" s="14"/>
      <c r="J145" s="14"/>
      <c r="K145" s="14"/>
      <c r="L145" s="14"/>
      <c r="M145" s="14"/>
    </row>
    <row r="146" spans="2:13" ht="15.75" customHeight="1" x14ac:dyDescent="0.2">
      <c r="B146" s="14"/>
      <c r="C146" s="14"/>
      <c r="D146" s="14"/>
      <c r="E146" s="14"/>
      <c r="F146" s="14"/>
      <c r="G146" s="14"/>
      <c r="H146" s="14"/>
      <c r="I146" s="14"/>
      <c r="J146" s="14"/>
      <c r="K146" s="14"/>
      <c r="L146" s="14"/>
      <c r="M146" s="14"/>
    </row>
    <row r="147" spans="2:13" ht="15.75" customHeight="1" x14ac:dyDescent="0.2">
      <c r="B147" s="14"/>
      <c r="C147" s="14"/>
      <c r="D147" s="14"/>
      <c r="E147" s="14"/>
      <c r="F147" s="14"/>
      <c r="G147" s="14"/>
      <c r="H147" s="14"/>
      <c r="I147" s="14"/>
      <c r="J147" s="14"/>
      <c r="K147" s="14"/>
      <c r="L147" s="14"/>
      <c r="M147" s="14"/>
    </row>
    <row r="148" spans="2:13" ht="15.75" customHeight="1" x14ac:dyDescent="0.2">
      <c r="B148" s="14"/>
      <c r="C148" s="14"/>
      <c r="D148" s="14"/>
      <c r="E148" s="14"/>
      <c r="F148" s="14"/>
      <c r="G148" s="14"/>
      <c r="H148" s="14"/>
      <c r="I148" s="14"/>
      <c r="J148" s="14"/>
      <c r="K148" s="14"/>
      <c r="L148" s="14"/>
      <c r="M148" s="14"/>
    </row>
    <row r="149" spans="2:13" ht="15.75" customHeight="1" x14ac:dyDescent="0.2">
      <c r="B149" s="14"/>
      <c r="C149" s="14"/>
      <c r="D149" s="14"/>
      <c r="E149" s="14"/>
      <c r="F149" s="14"/>
      <c r="G149" s="14"/>
      <c r="H149" s="14"/>
      <c r="I149" s="14"/>
      <c r="J149" s="14"/>
      <c r="K149" s="14"/>
      <c r="L149" s="14"/>
      <c r="M149" s="14"/>
    </row>
    <row r="150" spans="2:13" ht="15.75" customHeight="1" x14ac:dyDescent="0.2">
      <c r="B150" s="14"/>
      <c r="C150" s="14"/>
      <c r="D150" s="14"/>
      <c r="E150" s="14"/>
      <c r="F150" s="14"/>
      <c r="G150" s="14"/>
      <c r="H150" s="14"/>
      <c r="I150" s="14"/>
      <c r="J150" s="14"/>
      <c r="K150" s="14"/>
      <c r="L150" s="14"/>
      <c r="M150" s="14"/>
    </row>
    <row r="151" spans="2:13" ht="15.75" customHeight="1" x14ac:dyDescent="0.2">
      <c r="B151" s="14"/>
      <c r="C151" s="14"/>
      <c r="D151" s="14"/>
      <c r="E151" s="14"/>
      <c r="F151" s="14"/>
      <c r="G151" s="14"/>
      <c r="H151" s="14"/>
      <c r="I151" s="14"/>
      <c r="J151" s="14"/>
      <c r="K151" s="14"/>
      <c r="L151" s="14"/>
      <c r="M151" s="14"/>
    </row>
    <row r="152" spans="2:13" ht="15.75" customHeight="1" x14ac:dyDescent="0.2">
      <c r="B152" s="14"/>
      <c r="C152" s="14"/>
      <c r="D152" s="14"/>
      <c r="E152" s="14"/>
      <c r="F152" s="14"/>
      <c r="G152" s="14"/>
      <c r="H152" s="14"/>
      <c r="I152" s="14"/>
      <c r="J152" s="14"/>
      <c r="K152" s="14"/>
      <c r="L152" s="14"/>
      <c r="M152" s="14"/>
    </row>
    <row r="153" spans="2:13" ht="15.75" customHeight="1" x14ac:dyDescent="0.2">
      <c r="B153" s="14"/>
      <c r="C153" s="14"/>
      <c r="D153" s="14"/>
      <c r="E153" s="14"/>
      <c r="F153" s="14"/>
      <c r="G153" s="14"/>
      <c r="H153" s="14"/>
      <c r="I153" s="14"/>
      <c r="J153" s="14"/>
      <c r="K153" s="14"/>
      <c r="L153" s="14"/>
      <c r="M153" s="14"/>
    </row>
    <row r="154" spans="2:13" ht="15.75" customHeight="1" x14ac:dyDescent="0.2">
      <c r="B154" s="14"/>
      <c r="C154" s="14"/>
      <c r="D154" s="14"/>
      <c r="E154" s="14"/>
      <c r="F154" s="14"/>
      <c r="G154" s="14"/>
      <c r="H154" s="14"/>
      <c r="I154" s="14"/>
      <c r="J154" s="14"/>
      <c r="K154" s="14"/>
      <c r="L154" s="14"/>
      <c r="M154" s="14"/>
    </row>
    <row r="155" spans="2:13" ht="15.75" customHeight="1" x14ac:dyDescent="0.2">
      <c r="B155" s="14"/>
      <c r="C155" s="14"/>
      <c r="D155" s="14"/>
      <c r="E155" s="14"/>
      <c r="F155" s="14"/>
      <c r="G155" s="14"/>
      <c r="H155" s="14"/>
      <c r="I155" s="14"/>
      <c r="J155" s="14"/>
      <c r="K155" s="14"/>
      <c r="L155" s="14"/>
      <c r="M155" s="14"/>
    </row>
    <row r="156" spans="2:13" ht="15.75" customHeight="1" x14ac:dyDescent="0.2">
      <c r="B156" s="14"/>
      <c r="C156" s="14"/>
      <c r="D156" s="14"/>
      <c r="E156" s="14"/>
      <c r="F156" s="14"/>
      <c r="G156" s="14"/>
      <c r="H156" s="14"/>
      <c r="I156" s="14"/>
      <c r="J156" s="14"/>
      <c r="K156" s="14"/>
      <c r="L156" s="14"/>
      <c r="M156" s="14"/>
    </row>
    <row r="157" spans="2:13" ht="15.75" customHeight="1" x14ac:dyDescent="0.2">
      <c r="B157" s="14"/>
      <c r="C157" s="14"/>
      <c r="D157" s="14"/>
      <c r="E157" s="14"/>
      <c r="F157" s="14"/>
      <c r="G157" s="14"/>
      <c r="H157" s="14"/>
      <c r="I157" s="14"/>
      <c r="J157" s="14"/>
      <c r="K157" s="14"/>
      <c r="L157" s="14"/>
      <c r="M157" s="14"/>
    </row>
    <row r="158" spans="2:13" ht="15.75" customHeight="1" x14ac:dyDescent="0.2">
      <c r="B158" s="14"/>
      <c r="C158" s="14"/>
      <c r="D158" s="14"/>
      <c r="E158" s="14"/>
      <c r="F158" s="14"/>
      <c r="G158" s="14"/>
      <c r="H158" s="14"/>
      <c r="I158" s="14"/>
      <c r="J158" s="14"/>
      <c r="K158" s="14"/>
      <c r="L158" s="14"/>
      <c r="M158" s="14"/>
    </row>
    <row r="159" spans="2:13" ht="15.75" customHeight="1" x14ac:dyDescent="0.2">
      <c r="B159" s="14"/>
      <c r="C159" s="14"/>
      <c r="D159" s="14"/>
      <c r="E159" s="14"/>
      <c r="F159" s="14"/>
      <c r="G159" s="14"/>
      <c r="H159" s="14"/>
      <c r="I159" s="14"/>
      <c r="J159" s="14"/>
      <c r="K159" s="14"/>
      <c r="L159" s="14"/>
      <c r="M159" s="14"/>
    </row>
    <row r="160" spans="2:13" ht="15.75" customHeight="1" x14ac:dyDescent="0.2">
      <c r="B160" s="14"/>
      <c r="C160" s="14"/>
      <c r="D160" s="14"/>
      <c r="E160" s="14"/>
      <c r="F160" s="14"/>
      <c r="G160" s="14"/>
      <c r="H160" s="14"/>
      <c r="I160" s="14"/>
      <c r="J160" s="14"/>
      <c r="K160" s="14"/>
      <c r="L160" s="14"/>
      <c r="M160" s="14"/>
    </row>
    <row r="161" spans="2:13" ht="15.75" customHeight="1" x14ac:dyDescent="0.2">
      <c r="B161" s="14"/>
      <c r="C161" s="14"/>
      <c r="D161" s="14"/>
      <c r="E161" s="14"/>
      <c r="F161" s="14"/>
      <c r="G161" s="14"/>
      <c r="H161" s="14"/>
      <c r="I161" s="14"/>
      <c r="J161" s="14"/>
      <c r="K161" s="14"/>
      <c r="L161" s="14"/>
      <c r="M161" s="14"/>
    </row>
    <row r="162" spans="2:13" ht="15.75" customHeight="1" x14ac:dyDescent="0.2">
      <c r="B162" s="14"/>
      <c r="C162" s="14"/>
      <c r="D162" s="14"/>
      <c r="E162" s="14"/>
      <c r="F162" s="14"/>
      <c r="G162" s="14"/>
      <c r="H162" s="14"/>
      <c r="I162" s="14"/>
      <c r="J162" s="14"/>
      <c r="K162" s="14"/>
      <c r="L162" s="14"/>
      <c r="M162" s="14"/>
    </row>
    <row r="163" spans="2:13" ht="15.75" customHeight="1" x14ac:dyDescent="0.2">
      <c r="B163" s="14"/>
      <c r="C163" s="14"/>
      <c r="D163" s="14"/>
      <c r="E163" s="14"/>
      <c r="F163" s="14"/>
      <c r="G163" s="14"/>
      <c r="H163" s="14"/>
      <c r="I163" s="14"/>
      <c r="J163" s="14"/>
      <c r="K163" s="14"/>
      <c r="L163" s="14"/>
      <c r="M163" s="14"/>
    </row>
    <row r="164" spans="2:13" ht="15.75" customHeight="1" x14ac:dyDescent="0.2">
      <c r="B164" s="14"/>
      <c r="C164" s="14"/>
      <c r="D164" s="14"/>
      <c r="E164" s="14"/>
      <c r="F164" s="14"/>
      <c r="G164" s="14"/>
      <c r="H164" s="14"/>
      <c r="I164" s="14"/>
      <c r="J164" s="14"/>
      <c r="K164" s="14"/>
      <c r="L164" s="14"/>
      <c r="M164" s="14"/>
    </row>
    <row r="165" spans="2:13" ht="15.75" customHeight="1" x14ac:dyDescent="0.2">
      <c r="B165" s="14"/>
      <c r="C165" s="14"/>
      <c r="D165" s="14"/>
      <c r="E165" s="14"/>
      <c r="F165" s="14"/>
      <c r="G165" s="14"/>
      <c r="H165" s="14"/>
      <c r="I165" s="14"/>
      <c r="J165" s="14"/>
      <c r="K165" s="14"/>
      <c r="L165" s="14"/>
      <c r="M165" s="14"/>
    </row>
    <row r="166" spans="2:13" ht="15.75" customHeight="1" x14ac:dyDescent="0.2">
      <c r="B166" s="14"/>
      <c r="C166" s="14"/>
      <c r="D166" s="14"/>
      <c r="E166" s="14"/>
      <c r="F166" s="14"/>
      <c r="G166" s="14"/>
      <c r="H166" s="14"/>
      <c r="I166" s="14"/>
      <c r="J166" s="14"/>
      <c r="K166" s="14"/>
      <c r="L166" s="14"/>
      <c r="M166" s="14"/>
    </row>
    <row r="167" spans="2:13" ht="15.75" customHeight="1" x14ac:dyDescent="0.2">
      <c r="B167" s="14"/>
      <c r="C167" s="14"/>
      <c r="D167" s="14"/>
      <c r="E167" s="14"/>
      <c r="F167" s="14"/>
      <c r="G167" s="14"/>
      <c r="H167" s="14"/>
      <c r="I167" s="14"/>
      <c r="J167" s="14"/>
      <c r="K167" s="14"/>
      <c r="L167" s="14"/>
      <c r="M167" s="14"/>
    </row>
    <row r="168" spans="2:13" ht="15.75" customHeight="1" x14ac:dyDescent="0.2">
      <c r="B168" s="14"/>
      <c r="C168" s="14"/>
      <c r="D168" s="14"/>
      <c r="E168" s="14"/>
      <c r="F168" s="14"/>
      <c r="G168" s="14"/>
      <c r="H168" s="14"/>
      <c r="I168" s="14"/>
      <c r="J168" s="14"/>
      <c r="K168" s="14"/>
      <c r="L168" s="14"/>
      <c r="M168" s="14"/>
    </row>
    <row r="169" spans="2:13" ht="15.75" customHeight="1" x14ac:dyDescent="0.2">
      <c r="B169" s="14"/>
      <c r="C169" s="14"/>
      <c r="D169" s="14"/>
      <c r="E169" s="14"/>
      <c r="F169" s="14"/>
      <c r="G169" s="14"/>
      <c r="H169" s="14"/>
      <c r="I169" s="14"/>
      <c r="J169" s="14"/>
      <c r="K169" s="14"/>
      <c r="L169" s="14"/>
      <c r="M169" s="14"/>
    </row>
    <row r="170" spans="2:13" ht="15.75" customHeight="1" x14ac:dyDescent="0.2">
      <c r="B170" s="14"/>
      <c r="C170" s="14"/>
      <c r="D170" s="14"/>
      <c r="E170" s="14"/>
      <c r="F170" s="14"/>
      <c r="G170" s="14"/>
      <c r="H170" s="14"/>
      <c r="I170" s="14"/>
      <c r="J170" s="14"/>
      <c r="K170" s="14"/>
      <c r="L170" s="14"/>
      <c r="M170" s="14"/>
    </row>
    <row r="171" spans="2:13" ht="15.75" customHeight="1" x14ac:dyDescent="0.2">
      <c r="B171" s="14"/>
      <c r="C171" s="14"/>
      <c r="D171" s="14"/>
      <c r="E171" s="14"/>
      <c r="F171" s="14"/>
      <c r="G171" s="14"/>
      <c r="H171" s="14"/>
      <c r="I171" s="14"/>
      <c r="J171" s="14"/>
      <c r="K171" s="14"/>
      <c r="L171" s="14"/>
      <c r="M171" s="14"/>
    </row>
    <row r="172" spans="2:13" ht="15.75" customHeight="1" x14ac:dyDescent="0.2">
      <c r="B172" s="14"/>
      <c r="C172" s="14"/>
      <c r="D172" s="14"/>
      <c r="E172" s="14"/>
      <c r="F172" s="14"/>
      <c r="G172" s="14"/>
      <c r="H172" s="14"/>
      <c r="I172" s="14"/>
      <c r="J172" s="14"/>
      <c r="K172" s="14"/>
      <c r="L172" s="14"/>
      <c r="M172" s="14"/>
    </row>
    <row r="173" spans="2:13" ht="15.75" customHeight="1" x14ac:dyDescent="0.2">
      <c r="B173" s="14"/>
      <c r="C173" s="14"/>
      <c r="D173" s="14"/>
      <c r="E173" s="14"/>
      <c r="F173" s="14"/>
      <c r="G173" s="14"/>
      <c r="H173" s="14"/>
      <c r="I173" s="14"/>
      <c r="J173" s="14"/>
      <c r="K173" s="14"/>
      <c r="L173" s="14"/>
      <c r="M173" s="14"/>
    </row>
    <row r="174" spans="2:13" ht="15.75" customHeight="1" x14ac:dyDescent="0.2">
      <c r="B174" s="14"/>
      <c r="C174" s="14"/>
      <c r="D174" s="14"/>
      <c r="E174" s="14"/>
      <c r="F174" s="14"/>
      <c r="G174" s="14"/>
      <c r="H174" s="14"/>
      <c r="I174" s="14"/>
      <c r="J174" s="14"/>
      <c r="K174" s="14"/>
      <c r="L174" s="14"/>
      <c r="M174" s="14"/>
    </row>
    <row r="175" spans="2:13" ht="15.75" customHeight="1" x14ac:dyDescent="0.2">
      <c r="B175" s="14"/>
      <c r="C175" s="14"/>
      <c r="D175" s="14"/>
      <c r="E175" s="14"/>
      <c r="F175" s="14"/>
      <c r="G175" s="14"/>
      <c r="H175" s="14"/>
      <c r="I175" s="14"/>
      <c r="J175" s="14"/>
      <c r="K175" s="14"/>
      <c r="L175" s="14"/>
      <c r="M175" s="14"/>
    </row>
    <row r="176" spans="2:13" ht="15.75" customHeight="1" x14ac:dyDescent="0.2">
      <c r="B176" s="14"/>
      <c r="C176" s="14"/>
      <c r="D176" s="14"/>
      <c r="E176" s="14"/>
      <c r="F176" s="14"/>
      <c r="G176" s="14"/>
      <c r="H176" s="14"/>
      <c r="I176" s="14"/>
      <c r="J176" s="14"/>
      <c r="K176" s="14"/>
      <c r="L176" s="14"/>
      <c r="M176" s="14"/>
    </row>
    <row r="177" spans="2:13" ht="15.75" customHeight="1" x14ac:dyDescent="0.2">
      <c r="B177" s="14"/>
      <c r="C177" s="14"/>
      <c r="D177" s="14"/>
      <c r="E177" s="14"/>
      <c r="F177" s="14"/>
      <c r="G177" s="14"/>
      <c r="H177" s="14"/>
      <c r="I177" s="14"/>
      <c r="J177" s="14"/>
      <c r="K177" s="14"/>
      <c r="L177" s="14"/>
      <c r="M177" s="14"/>
    </row>
    <row r="178" spans="2:13" ht="15.75" customHeight="1" x14ac:dyDescent="0.2">
      <c r="B178" s="14"/>
      <c r="C178" s="14"/>
      <c r="D178" s="14"/>
      <c r="E178" s="14"/>
      <c r="F178" s="14"/>
      <c r="G178" s="14"/>
      <c r="H178" s="14"/>
      <c r="I178" s="14"/>
      <c r="J178" s="14"/>
      <c r="K178" s="14"/>
      <c r="L178" s="14"/>
      <c r="M178" s="14"/>
    </row>
    <row r="179" spans="2:13" ht="15.75" customHeight="1" x14ac:dyDescent="0.2">
      <c r="B179" s="14"/>
      <c r="C179" s="14"/>
      <c r="D179" s="14"/>
      <c r="E179" s="14"/>
      <c r="F179" s="14"/>
      <c r="G179" s="14"/>
      <c r="H179" s="14"/>
      <c r="I179" s="14"/>
      <c r="J179" s="14"/>
      <c r="K179" s="14"/>
      <c r="L179" s="14"/>
      <c r="M179" s="14"/>
    </row>
    <row r="180" spans="2:13" ht="15.75" customHeight="1" x14ac:dyDescent="0.2">
      <c r="B180" s="14"/>
      <c r="C180" s="14"/>
      <c r="D180" s="14"/>
      <c r="E180" s="14"/>
      <c r="F180" s="14"/>
      <c r="G180" s="14"/>
      <c r="H180" s="14"/>
      <c r="I180" s="14"/>
      <c r="J180" s="14"/>
      <c r="K180" s="14"/>
      <c r="L180" s="14"/>
      <c r="M180" s="14"/>
    </row>
    <row r="181" spans="2:13" ht="15.75" customHeight="1" x14ac:dyDescent="0.2">
      <c r="B181" s="14"/>
      <c r="C181" s="14"/>
      <c r="D181" s="14"/>
      <c r="E181" s="14"/>
      <c r="F181" s="14"/>
      <c r="G181" s="14"/>
      <c r="H181" s="14"/>
      <c r="I181" s="14"/>
      <c r="J181" s="14"/>
      <c r="K181" s="14"/>
      <c r="L181" s="14"/>
      <c r="M181" s="14"/>
    </row>
    <row r="182" spans="2:13" ht="15.75" customHeight="1" x14ac:dyDescent="0.2">
      <c r="B182" s="14"/>
      <c r="C182" s="14"/>
      <c r="D182" s="14"/>
      <c r="E182" s="14"/>
      <c r="F182" s="14"/>
      <c r="G182" s="14"/>
      <c r="H182" s="14"/>
      <c r="I182" s="14"/>
      <c r="J182" s="14"/>
      <c r="K182" s="14"/>
      <c r="L182" s="14"/>
      <c r="M182" s="14"/>
    </row>
    <row r="183" spans="2:13" ht="15.75" customHeight="1" x14ac:dyDescent="0.2">
      <c r="B183" s="14"/>
      <c r="C183" s="14"/>
      <c r="D183" s="14"/>
      <c r="E183" s="14"/>
      <c r="F183" s="14"/>
      <c r="G183" s="14"/>
      <c r="H183" s="14"/>
      <c r="I183" s="14"/>
      <c r="J183" s="14"/>
      <c r="K183" s="14"/>
      <c r="L183" s="14"/>
      <c r="M183" s="14"/>
    </row>
    <row r="184" spans="2:13" ht="15.75" customHeight="1" x14ac:dyDescent="0.2">
      <c r="B184" s="14"/>
      <c r="C184" s="14"/>
      <c r="D184" s="14"/>
      <c r="E184" s="14"/>
      <c r="F184" s="14"/>
      <c r="G184" s="14"/>
      <c r="H184" s="14"/>
      <c r="I184" s="14"/>
      <c r="J184" s="14"/>
      <c r="K184" s="14"/>
      <c r="L184" s="14"/>
      <c r="M184" s="14"/>
    </row>
    <row r="185" spans="2:13" ht="15.75" customHeight="1" x14ac:dyDescent="0.2">
      <c r="B185" s="14"/>
      <c r="C185" s="14"/>
      <c r="D185" s="14"/>
      <c r="E185" s="14"/>
      <c r="F185" s="14"/>
      <c r="G185" s="14"/>
      <c r="H185" s="14"/>
      <c r="I185" s="14"/>
      <c r="J185" s="14"/>
      <c r="K185" s="14"/>
      <c r="L185" s="14"/>
      <c r="M185" s="14"/>
    </row>
    <row r="186" spans="2:13" ht="15.75" customHeight="1" x14ac:dyDescent="0.2">
      <c r="B186" s="14"/>
      <c r="C186" s="14"/>
      <c r="D186" s="14"/>
      <c r="E186" s="14"/>
      <c r="F186" s="14"/>
      <c r="G186" s="14"/>
      <c r="H186" s="14"/>
      <c r="I186" s="14"/>
      <c r="J186" s="14"/>
      <c r="K186" s="14"/>
      <c r="L186" s="14"/>
      <c r="M186" s="14"/>
    </row>
    <row r="187" spans="2:13" ht="15.75" customHeight="1" x14ac:dyDescent="0.2">
      <c r="B187" s="14"/>
      <c r="C187" s="14"/>
      <c r="D187" s="14"/>
      <c r="E187" s="14"/>
      <c r="F187" s="14"/>
      <c r="G187" s="14"/>
      <c r="H187" s="14"/>
      <c r="I187" s="14"/>
      <c r="J187" s="14"/>
      <c r="K187" s="14"/>
      <c r="L187" s="14"/>
      <c r="M187" s="14"/>
    </row>
    <row r="188" spans="2:13" ht="15.75" customHeight="1" x14ac:dyDescent="0.2">
      <c r="B188" s="14"/>
      <c r="C188" s="14"/>
      <c r="D188" s="14"/>
      <c r="E188" s="14"/>
      <c r="F188" s="14"/>
      <c r="G188" s="14"/>
      <c r="H188" s="14"/>
      <c r="I188" s="14"/>
      <c r="J188" s="14"/>
      <c r="K188" s="14"/>
      <c r="L188" s="14"/>
      <c r="M188" s="14"/>
    </row>
    <row r="189" spans="2:13" ht="15.75" customHeight="1" x14ac:dyDescent="0.2">
      <c r="B189" s="14"/>
      <c r="C189" s="14"/>
      <c r="D189" s="14"/>
      <c r="E189" s="14"/>
      <c r="F189" s="14"/>
      <c r="G189" s="14"/>
      <c r="H189" s="14"/>
      <c r="I189" s="14"/>
      <c r="J189" s="14"/>
      <c r="K189" s="14"/>
      <c r="L189" s="14"/>
      <c r="M189" s="14"/>
    </row>
    <row r="190" spans="2:13" ht="15.75" customHeight="1" x14ac:dyDescent="0.2">
      <c r="B190" s="14"/>
      <c r="C190" s="14"/>
      <c r="D190" s="14"/>
      <c r="E190" s="14"/>
      <c r="F190" s="14"/>
      <c r="G190" s="14"/>
      <c r="H190" s="14"/>
      <c r="I190" s="14"/>
      <c r="J190" s="14"/>
      <c r="K190" s="14"/>
      <c r="L190" s="14"/>
      <c r="M190" s="14"/>
    </row>
    <row r="191" spans="2:13" ht="15.75" customHeight="1" x14ac:dyDescent="0.2">
      <c r="B191" s="14"/>
      <c r="C191" s="14"/>
      <c r="D191" s="14"/>
      <c r="E191" s="14"/>
      <c r="F191" s="14"/>
      <c r="G191" s="14"/>
      <c r="H191" s="14"/>
      <c r="I191" s="14"/>
      <c r="J191" s="14"/>
      <c r="K191" s="14"/>
      <c r="L191" s="14"/>
      <c r="M191" s="14"/>
    </row>
    <row r="192" spans="2:13" ht="15.75" customHeight="1" x14ac:dyDescent="0.2">
      <c r="B192" s="14"/>
      <c r="C192" s="14"/>
      <c r="D192" s="14"/>
      <c r="E192" s="14"/>
      <c r="F192" s="14"/>
      <c r="G192" s="14"/>
      <c r="H192" s="14"/>
      <c r="I192" s="14"/>
      <c r="J192" s="14"/>
      <c r="K192" s="14"/>
      <c r="L192" s="14"/>
      <c r="M192" s="14"/>
    </row>
    <row r="193" spans="2:13" ht="15.75" customHeight="1" x14ac:dyDescent="0.2">
      <c r="B193" s="14"/>
      <c r="C193" s="14"/>
      <c r="D193" s="14"/>
      <c r="E193" s="14"/>
      <c r="F193" s="14"/>
      <c r="G193" s="14"/>
      <c r="H193" s="14"/>
      <c r="I193" s="14"/>
      <c r="J193" s="14"/>
      <c r="K193" s="14"/>
      <c r="L193" s="14"/>
      <c r="M193" s="14"/>
    </row>
    <row r="194" spans="2:13" ht="15.75" customHeight="1" x14ac:dyDescent="0.2">
      <c r="B194" s="14"/>
      <c r="C194" s="14"/>
      <c r="D194" s="14"/>
      <c r="E194" s="14"/>
      <c r="F194" s="14"/>
      <c r="G194" s="14"/>
      <c r="H194" s="14"/>
      <c r="I194" s="14"/>
      <c r="J194" s="14"/>
      <c r="K194" s="14"/>
      <c r="L194" s="14"/>
      <c r="M194" s="14"/>
    </row>
    <row r="195" spans="2:13" ht="15.75" customHeight="1" x14ac:dyDescent="0.2">
      <c r="B195" s="14"/>
      <c r="C195" s="14"/>
      <c r="D195" s="14"/>
      <c r="E195" s="14"/>
      <c r="F195" s="14"/>
      <c r="G195" s="14"/>
      <c r="H195" s="14"/>
      <c r="I195" s="14"/>
      <c r="J195" s="14"/>
      <c r="K195" s="14"/>
      <c r="L195" s="14"/>
      <c r="M195" s="14"/>
    </row>
    <row r="196" spans="2:13" ht="15.75" customHeight="1" x14ac:dyDescent="0.2">
      <c r="B196" s="14"/>
      <c r="C196" s="14"/>
      <c r="D196" s="14"/>
      <c r="E196" s="14"/>
      <c r="F196" s="14"/>
      <c r="G196" s="14"/>
      <c r="H196" s="14"/>
      <c r="I196" s="14"/>
      <c r="J196" s="14"/>
      <c r="K196" s="14"/>
      <c r="L196" s="14"/>
      <c r="M196" s="14"/>
    </row>
    <row r="197" spans="2:13" ht="15.75" customHeight="1" x14ac:dyDescent="0.2">
      <c r="B197" s="14"/>
      <c r="C197" s="14"/>
      <c r="D197" s="14"/>
      <c r="E197" s="14"/>
      <c r="F197" s="14"/>
      <c r="G197" s="14"/>
      <c r="H197" s="14"/>
      <c r="I197" s="14"/>
      <c r="J197" s="14"/>
      <c r="K197" s="14"/>
      <c r="L197" s="14"/>
      <c r="M197" s="14"/>
    </row>
    <row r="198" spans="2:13" ht="15.75" customHeight="1" x14ac:dyDescent="0.2">
      <c r="B198" s="14"/>
      <c r="C198" s="14"/>
      <c r="D198" s="14"/>
      <c r="E198" s="14"/>
      <c r="F198" s="14"/>
      <c r="G198" s="14"/>
      <c r="H198" s="14"/>
      <c r="I198" s="14"/>
      <c r="J198" s="14"/>
      <c r="K198" s="14"/>
      <c r="L198" s="14"/>
      <c r="M198" s="14"/>
    </row>
    <row r="199" spans="2:13" ht="15.75" customHeight="1" x14ac:dyDescent="0.2">
      <c r="B199" s="14"/>
      <c r="C199" s="14"/>
      <c r="D199" s="14"/>
      <c r="E199" s="14"/>
      <c r="F199" s="14"/>
      <c r="G199" s="14"/>
      <c r="H199" s="14"/>
      <c r="I199" s="14"/>
      <c r="J199" s="14"/>
      <c r="K199" s="14"/>
      <c r="L199" s="14"/>
      <c r="M199" s="14"/>
    </row>
    <row r="200" spans="2:13" ht="15.75" customHeight="1" x14ac:dyDescent="0.2">
      <c r="B200" s="14"/>
      <c r="C200" s="14"/>
      <c r="D200" s="14"/>
      <c r="E200" s="14"/>
      <c r="F200" s="14"/>
      <c r="G200" s="14"/>
      <c r="H200" s="14"/>
      <c r="I200" s="14"/>
      <c r="J200" s="14"/>
      <c r="K200" s="14"/>
      <c r="L200" s="14"/>
      <c r="M200" s="14"/>
    </row>
    <row r="201" spans="2:13" ht="15.75" customHeight="1" x14ac:dyDescent="0.2">
      <c r="B201" s="14"/>
      <c r="C201" s="14"/>
      <c r="D201" s="14"/>
      <c r="E201" s="14"/>
      <c r="F201" s="14"/>
      <c r="G201" s="14"/>
      <c r="H201" s="14"/>
      <c r="I201" s="14"/>
      <c r="J201" s="14"/>
      <c r="K201" s="14"/>
      <c r="L201" s="14"/>
      <c r="M201" s="14"/>
    </row>
    <row r="202" spans="2:13" ht="15.75" customHeight="1" x14ac:dyDescent="0.2">
      <c r="B202" s="14"/>
      <c r="C202" s="14"/>
      <c r="D202" s="14"/>
      <c r="E202" s="14"/>
      <c r="F202" s="14"/>
      <c r="G202" s="14"/>
      <c r="H202" s="14"/>
      <c r="I202" s="14"/>
      <c r="J202" s="14"/>
      <c r="K202" s="14"/>
      <c r="L202" s="14"/>
      <c r="M202" s="14"/>
    </row>
    <row r="203" spans="2:13" ht="15.75" customHeight="1" x14ac:dyDescent="0.2">
      <c r="B203" s="14"/>
      <c r="C203" s="14"/>
      <c r="D203" s="14"/>
      <c r="E203" s="14"/>
      <c r="F203" s="14"/>
      <c r="G203" s="14"/>
      <c r="H203" s="14"/>
      <c r="I203" s="14"/>
      <c r="J203" s="14"/>
      <c r="K203" s="14"/>
      <c r="L203" s="14"/>
      <c r="M203" s="14"/>
    </row>
    <row r="204" spans="2:13" ht="15.75" customHeight="1" x14ac:dyDescent="0.2">
      <c r="B204" s="14"/>
      <c r="C204" s="14"/>
      <c r="D204" s="14"/>
      <c r="E204" s="14"/>
      <c r="F204" s="14"/>
      <c r="G204" s="14"/>
      <c r="H204" s="14"/>
      <c r="I204" s="14"/>
      <c r="J204" s="14"/>
      <c r="K204" s="14"/>
      <c r="L204" s="14"/>
      <c r="M204" s="14"/>
    </row>
    <row r="205" spans="2:13" ht="15.75" customHeight="1" x14ac:dyDescent="0.2">
      <c r="B205" s="14"/>
      <c r="C205" s="14"/>
      <c r="D205" s="14"/>
      <c r="E205" s="14"/>
      <c r="F205" s="14"/>
      <c r="G205" s="14"/>
      <c r="H205" s="14"/>
      <c r="I205" s="14"/>
      <c r="J205" s="14"/>
      <c r="K205" s="14"/>
      <c r="L205" s="14"/>
      <c r="M205" s="14"/>
    </row>
    <row r="206" spans="2:13" ht="15.75" customHeight="1" x14ac:dyDescent="0.2">
      <c r="B206" s="14"/>
      <c r="C206" s="14"/>
      <c r="D206" s="14"/>
      <c r="E206" s="14"/>
      <c r="F206" s="14"/>
      <c r="G206" s="14"/>
      <c r="H206" s="14"/>
      <c r="I206" s="14"/>
      <c r="J206" s="14"/>
      <c r="K206" s="14"/>
      <c r="L206" s="14"/>
      <c r="M206" s="14"/>
    </row>
    <row r="207" spans="2:13" ht="15.75" customHeight="1" x14ac:dyDescent="0.2">
      <c r="B207" s="14"/>
      <c r="C207" s="14"/>
      <c r="D207" s="14"/>
      <c r="E207" s="14"/>
      <c r="F207" s="14"/>
      <c r="G207" s="14"/>
      <c r="H207" s="14"/>
      <c r="I207" s="14"/>
      <c r="J207" s="14"/>
      <c r="K207" s="14"/>
      <c r="L207" s="14"/>
      <c r="M207" s="14"/>
    </row>
    <row r="208" spans="2:13" ht="15.75" customHeight="1" x14ac:dyDescent="0.2">
      <c r="B208" s="14"/>
      <c r="C208" s="14"/>
      <c r="D208" s="14"/>
      <c r="E208" s="14"/>
      <c r="F208" s="14"/>
      <c r="G208" s="14"/>
      <c r="H208" s="14"/>
      <c r="I208" s="14"/>
      <c r="J208" s="14"/>
      <c r="K208" s="14"/>
      <c r="L208" s="14"/>
      <c r="M208" s="14"/>
    </row>
    <row r="209" spans="2:13" ht="15.75" customHeight="1" x14ac:dyDescent="0.2">
      <c r="B209" s="14"/>
      <c r="C209" s="14"/>
      <c r="D209" s="14"/>
      <c r="E209" s="14"/>
      <c r="F209" s="14"/>
      <c r="G209" s="14"/>
      <c r="H209" s="14"/>
      <c r="I209" s="14"/>
      <c r="J209" s="14"/>
      <c r="K209" s="14"/>
      <c r="L209" s="14"/>
      <c r="M209" s="14"/>
    </row>
    <row r="210" spans="2:13" ht="15.75" customHeight="1" x14ac:dyDescent="0.2">
      <c r="B210" s="14"/>
      <c r="C210" s="14"/>
      <c r="D210" s="14"/>
      <c r="E210" s="14"/>
      <c r="F210" s="14"/>
      <c r="G210" s="14"/>
      <c r="H210" s="14"/>
      <c r="I210" s="14"/>
      <c r="J210" s="14"/>
      <c r="K210" s="14"/>
      <c r="L210" s="14"/>
      <c r="M210" s="14"/>
    </row>
    <row r="211" spans="2:13" ht="15.75" customHeight="1" x14ac:dyDescent="0.2">
      <c r="B211" s="14"/>
      <c r="C211" s="14"/>
      <c r="D211" s="14"/>
      <c r="E211" s="14"/>
      <c r="F211" s="14"/>
      <c r="G211" s="14"/>
      <c r="H211" s="14"/>
      <c r="I211" s="14"/>
      <c r="J211" s="14"/>
      <c r="K211" s="14"/>
      <c r="L211" s="14"/>
      <c r="M211" s="14"/>
    </row>
    <row r="212" spans="2:13" ht="15.75" customHeight="1" x14ac:dyDescent="0.2">
      <c r="B212" s="14"/>
      <c r="C212" s="14"/>
      <c r="D212" s="14"/>
      <c r="E212" s="14"/>
      <c r="F212" s="14"/>
      <c r="G212" s="14"/>
      <c r="H212" s="14"/>
      <c r="I212" s="14"/>
      <c r="J212" s="14"/>
      <c r="K212" s="14"/>
      <c r="L212" s="14"/>
      <c r="M212" s="14"/>
    </row>
    <row r="213" spans="2:13" ht="15.75" customHeight="1" x14ac:dyDescent="0.2">
      <c r="B213" s="14"/>
      <c r="C213" s="14"/>
      <c r="D213" s="14"/>
      <c r="E213" s="14"/>
      <c r="F213" s="14"/>
      <c r="G213" s="14"/>
      <c r="H213" s="14"/>
      <c r="I213" s="14"/>
      <c r="J213" s="14"/>
      <c r="K213" s="14"/>
      <c r="L213" s="14"/>
      <c r="M213" s="14"/>
    </row>
    <row r="214" spans="2:13" ht="15.75" customHeight="1" x14ac:dyDescent="0.2">
      <c r="B214" s="14"/>
      <c r="C214" s="14"/>
      <c r="D214" s="14"/>
      <c r="E214" s="14"/>
      <c r="F214" s="14"/>
      <c r="G214" s="14"/>
      <c r="H214" s="14"/>
      <c r="I214" s="14"/>
      <c r="J214" s="14"/>
      <c r="K214" s="14"/>
      <c r="L214" s="14"/>
      <c r="M214" s="14"/>
    </row>
    <row r="215" spans="2:13" ht="15.75" customHeight="1" x14ac:dyDescent="0.2">
      <c r="B215" s="14"/>
      <c r="C215" s="14"/>
      <c r="D215" s="14"/>
      <c r="E215" s="14"/>
      <c r="F215" s="14"/>
      <c r="G215" s="14"/>
      <c r="H215" s="14"/>
      <c r="I215" s="14"/>
      <c r="J215" s="14"/>
      <c r="K215" s="14"/>
      <c r="L215" s="14"/>
      <c r="M215" s="14"/>
    </row>
    <row r="216" spans="2:13" ht="15.75" customHeight="1" x14ac:dyDescent="0.2">
      <c r="B216" s="14"/>
      <c r="C216" s="14"/>
      <c r="D216" s="14"/>
      <c r="E216" s="14"/>
      <c r="F216" s="14"/>
      <c r="G216" s="14"/>
      <c r="H216" s="14"/>
      <c r="I216" s="14"/>
      <c r="J216" s="14"/>
      <c r="K216" s="14"/>
      <c r="L216" s="14"/>
      <c r="M216" s="14"/>
    </row>
    <row r="217" spans="2:13" ht="15.75" customHeight="1" x14ac:dyDescent="0.2">
      <c r="B217" s="14"/>
      <c r="C217" s="14"/>
      <c r="D217" s="14"/>
      <c r="E217" s="14"/>
      <c r="F217" s="14"/>
      <c r="G217" s="14"/>
      <c r="H217" s="14"/>
      <c r="I217" s="14"/>
      <c r="J217" s="14"/>
      <c r="K217" s="14"/>
      <c r="L217" s="14"/>
      <c r="M217" s="14"/>
    </row>
    <row r="218" spans="2:13" ht="15.75" customHeight="1" x14ac:dyDescent="0.2">
      <c r="B218" s="14"/>
      <c r="C218" s="14"/>
      <c r="D218" s="14"/>
      <c r="E218" s="14"/>
      <c r="F218" s="14"/>
      <c r="G218" s="14"/>
      <c r="H218" s="14"/>
      <c r="I218" s="14"/>
      <c r="J218" s="14"/>
      <c r="K218" s="14"/>
      <c r="L218" s="14"/>
      <c r="M218" s="14"/>
    </row>
    <row r="219" spans="2:13" ht="15.75" customHeight="1" x14ac:dyDescent="0.2">
      <c r="B219" s="14"/>
      <c r="C219" s="14"/>
      <c r="D219" s="14"/>
      <c r="E219" s="14"/>
      <c r="F219" s="14"/>
      <c r="G219" s="14"/>
      <c r="H219" s="14"/>
      <c r="I219" s="14"/>
      <c r="J219" s="14"/>
      <c r="K219" s="14"/>
      <c r="L219" s="14"/>
      <c r="M219" s="14"/>
    </row>
    <row r="220" spans="2:13" ht="15.75" customHeight="1" x14ac:dyDescent="0.2">
      <c r="B220" s="14"/>
      <c r="C220" s="14"/>
      <c r="D220" s="14"/>
      <c r="E220" s="14"/>
      <c r="F220" s="14"/>
      <c r="G220" s="14"/>
      <c r="H220" s="14"/>
      <c r="I220" s="14"/>
      <c r="J220" s="14"/>
      <c r="K220" s="14"/>
      <c r="L220" s="14"/>
      <c r="M220" s="14"/>
    </row>
    <row r="221" spans="2:13" ht="15.75" customHeight="1" x14ac:dyDescent="0.2">
      <c r="B221" s="14"/>
      <c r="C221" s="14"/>
      <c r="D221" s="14"/>
      <c r="E221" s="14"/>
      <c r="F221" s="14"/>
      <c r="G221" s="14"/>
      <c r="H221" s="14"/>
      <c r="I221" s="14"/>
      <c r="J221" s="14"/>
      <c r="K221" s="14"/>
      <c r="L221" s="14"/>
      <c r="M221" s="14"/>
    </row>
    <row r="222" spans="2:13" ht="15.75" customHeight="1" x14ac:dyDescent="0.2">
      <c r="B222" s="14"/>
      <c r="C222" s="14"/>
      <c r="D222" s="14"/>
      <c r="E222" s="14"/>
      <c r="F222" s="14"/>
      <c r="G222" s="14"/>
      <c r="H222" s="14"/>
      <c r="I222" s="14"/>
      <c r="J222" s="14"/>
      <c r="K222" s="14"/>
      <c r="L222" s="14"/>
      <c r="M222" s="14"/>
    </row>
    <row r="223" spans="2:13" ht="15.75" customHeight="1" x14ac:dyDescent="0.2">
      <c r="B223" s="14"/>
      <c r="C223" s="14"/>
      <c r="D223" s="14"/>
      <c r="E223" s="14"/>
      <c r="F223" s="14"/>
      <c r="G223" s="14"/>
      <c r="H223" s="14"/>
      <c r="I223" s="14"/>
      <c r="J223" s="14"/>
      <c r="K223" s="14"/>
      <c r="L223" s="14"/>
      <c r="M223" s="14"/>
    </row>
    <row r="224" spans="2:13" ht="15.75" customHeight="1" x14ac:dyDescent="0.2">
      <c r="B224" s="14"/>
      <c r="C224" s="14"/>
      <c r="D224" s="14"/>
      <c r="E224" s="14"/>
      <c r="F224" s="14"/>
      <c r="G224" s="14"/>
      <c r="H224" s="14"/>
      <c r="I224" s="14"/>
      <c r="J224" s="14"/>
      <c r="K224" s="14"/>
      <c r="L224" s="14"/>
      <c r="M224" s="14"/>
    </row>
    <row r="225" spans="2:13" ht="15.75" customHeight="1" x14ac:dyDescent="0.2">
      <c r="B225" s="14"/>
      <c r="C225" s="14"/>
      <c r="D225" s="14"/>
      <c r="E225" s="14"/>
      <c r="F225" s="14"/>
      <c r="G225" s="14"/>
      <c r="H225" s="14"/>
      <c r="I225" s="14"/>
      <c r="J225" s="14"/>
      <c r="K225" s="14"/>
      <c r="L225" s="14"/>
      <c r="M225" s="14"/>
    </row>
    <row r="226" spans="2:13" ht="15.75" customHeight="1" x14ac:dyDescent="0.2">
      <c r="B226" s="14"/>
      <c r="C226" s="14"/>
      <c r="D226" s="14"/>
      <c r="E226" s="14"/>
      <c r="F226" s="14"/>
      <c r="G226" s="14"/>
      <c r="H226" s="14"/>
      <c r="I226" s="14"/>
      <c r="J226" s="14"/>
      <c r="K226" s="14"/>
      <c r="L226" s="14"/>
      <c r="M226" s="14"/>
    </row>
    <row r="227" spans="2:13" ht="15.75" customHeight="1" x14ac:dyDescent="0.2">
      <c r="B227" s="14"/>
      <c r="C227" s="14"/>
      <c r="D227" s="14"/>
      <c r="E227" s="14"/>
      <c r="F227" s="14"/>
      <c r="G227" s="14"/>
      <c r="H227" s="14"/>
      <c r="I227" s="14"/>
      <c r="J227" s="14"/>
      <c r="K227" s="14"/>
      <c r="L227" s="14"/>
      <c r="M227" s="14"/>
    </row>
    <row r="228" spans="2:13" ht="15.75" customHeight="1" x14ac:dyDescent="0.2">
      <c r="B228" s="14"/>
      <c r="C228" s="14"/>
      <c r="D228" s="14"/>
      <c r="E228" s="14"/>
      <c r="F228" s="14"/>
      <c r="G228" s="14"/>
      <c r="H228" s="14"/>
      <c r="I228" s="14"/>
      <c r="J228" s="14"/>
      <c r="K228" s="14"/>
      <c r="L228" s="14"/>
      <c r="M228" s="14"/>
    </row>
    <row r="229" spans="2:13" ht="15.75" customHeight="1" x14ac:dyDescent="0.2">
      <c r="B229" s="14"/>
      <c r="C229" s="14"/>
      <c r="D229" s="14"/>
      <c r="E229" s="14"/>
      <c r="F229" s="14"/>
      <c r="G229" s="14"/>
      <c r="H229" s="14"/>
      <c r="I229" s="14"/>
      <c r="J229" s="14"/>
      <c r="K229" s="14"/>
      <c r="L229" s="14"/>
      <c r="M229" s="14"/>
    </row>
    <row r="230" spans="2:13" ht="15.75" customHeight="1" x14ac:dyDescent="0.2">
      <c r="B230" s="14"/>
      <c r="C230" s="14"/>
      <c r="D230" s="14"/>
      <c r="E230" s="14"/>
      <c r="F230" s="14"/>
      <c r="G230" s="14"/>
      <c r="H230" s="14"/>
      <c r="I230" s="14"/>
      <c r="J230" s="14"/>
      <c r="K230" s="14"/>
      <c r="L230" s="14"/>
      <c r="M230" s="14"/>
    </row>
    <row r="231" spans="2:13" ht="15.75" customHeight="1" x14ac:dyDescent="0.2">
      <c r="B231" s="14"/>
      <c r="C231" s="14"/>
      <c r="D231" s="14"/>
      <c r="E231" s="14"/>
      <c r="F231" s="14"/>
      <c r="G231" s="14"/>
      <c r="H231" s="14"/>
      <c r="I231" s="14"/>
      <c r="J231" s="14"/>
      <c r="K231" s="14"/>
      <c r="L231" s="14"/>
      <c r="M231" s="14"/>
    </row>
    <row r="232" spans="2:13" ht="15.75" customHeight="1" x14ac:dyDescent="0.2">
      <c r="B232" s="14"/>
      <c r="C232" s="14"/>
      <c r="D232" s="14"/>
      <c r="E232" s="14"/>
      <c r="F232" s="14"/>
      <c r="G232" s="14"/>
      <c r="H232" s="14"/>
      <c r="I232" s="14"/>
      <c r="J232" s="14"/>
      <c r="K232" s="14"/>
      <c r="L232" s="14"/>
      <c r="M232" s="14"/>
    </row>
    <row r="233" spans="2:13" ht="15.75" customHeight="1" x14ac:dyDescent="0.2">
      <c r="B233" s="14"/>
      <c r="C233" s="14"/>
      <c r="D233" s="14"/>
      <c r="E233" s="14"/>
      <c r="F233" s="14"/>
      <c r="G233" s="14"/>
      <c r="H233" s="14"/>
      <c r="I233" s="14"/>
      <c r="J233" s="14"/>
      <c r="K233" s="14"/>
      <c r="L233" s="14"/>
      <c r="M233" s="14"/>
    </row>
    <row r="234" spans="2:13" ht="15.75" customHeight="1" x14ac:dyDescent="0.2">
      <c r="B234" s="14"/>
      <c r="C234" s="14"/>
      <c r="D234" s="14"/>
      <c r="E234" s="14"/>
      <c r="F234" s="14"/>
      <c r="G234" s="14"/>
      <c r="H234" s="14"/>
      <c r="I234" s="14"/>
      <c r="J234" s="14"/>
      <c r="K234" s="14"/>
      <c r="L234" s="14"/>
      <c r="M234" s="14"/>
    </row>
    <row r="235" spans="2:13" ht="15.75" customHeight="1" x14ac:dyDescent="0.2">
      <c r="B235" s="14"/>
      <c r="C235" s="14"/>
      <c r="D235" s="14"/>
      <c r="E235" s="14"/>
      <c r="F235" s="14"/>
      <c r="G235" s="14"/>
      <c r="H235" s="14"/>
      <c r="I235" s="14"/>
      <c r="J235" s="14"/>
      <c r="K235" s="14"/>
      <c r="L235" s="14"/>
      <c r="M235" s="14"/>
    </row>
    <row r="236" spans="2:13" ht="15.75" customHeight="1" x14ac:dyDescent="0.2">
      <c r="B236" s="14"/>
      <c r="C236" s="14"/>
      <c r="D236" s="14"/>
      <c r="E236" s="14"/>
      <c r="F236" s="14"/>
      <c r="G236" s="14"/>
      <c r="H236" s="14"/>
      <c r="I236" s="14"/>
      <c r="J236" s="14"/>
      <c r="K236" s="14"/>
      <c r="L236" s="14"/>
      <c r="M236" s="14"/>
    </row>
    <row r="237" spans="2:13" ht="15.75" customHeight="1" x14ac:dyDescent="0.2">
      <c r="B237" s="14"/>
      <c r="C237" s="14"/>
      <c r="D237" s="14"/>
      <c r="E237" s="14"/>
      <c r="F237" s="14"/>
      <c r="G237" s="14"/>
      <c r="H237" s="14"/>
      <c r="I237" s="14"/>
      <c r="J237" s="14"/>
      <c r="K237" s="14"/>
      <c r="L237" s="14"/>
      <c r="M237" s="14"/>
    </row>
    <row r="238" spans="2:13" ht="15.75" customHeight="1" x14ac:dyDescent="0.2">
      <c r="B238" s="14"/>
      <c r="C238" s="14"/>
      <c r="D238" s="14"/>
      <c r="E238" s="14"/>
      <c r="F238" s="14"/>
      <c r="G238" s="14"/>
      <c r="H238" s="14"/>
      <c r="I238" s="14"/>
      <c r="J238" s="14"/>
      <c r="K238" s="14"/>
      <c r="L238" s="14"/>
      <c r="M238" s="14"/>
    </row>
    <row r="239" spans="2:13" ht="15.75" customHeight="1" x14ac:dyDescent="0.2">
      <c r="B239" s="14"/>
      <c r="C239" s="14"/>
      <c r="D239" s="14"/>
      <c r="E239" s="14"/>
      <c r="F239" s="14"/>
      <c r="G239" s="14"/>
      <c r="H239" s="14"/>
      <c r="I239" s="14"/>
      <c r="J239" s="14"/>
      <c r="K239" s="14"/>
      <c r="L239" s="14"/>
      <c r="M239" s="14"/>
    </row>
    <row r="240" spans="2:13" ht="15.75" customHeight="1" x14ac:dyDescent="0.2">
      <c r="B240" s="14"/>
      <c r="C240" s="14"/>
      <c r="D240" s="14"/>
      <c r="E240" s="14"/>
      <c r="F240" s="14"/>
      <c r="G240" s="14"/>
      <c r="H240" s="14"/>
      <c r="I240" s="14"/>
      <c r="J240" s="14"/>
      <c r="K240" s="14"/>
      <c r="L240" s="14"/>
      <c r="M240" s="14"/>
    </row>
    <row r="241" spans="2:13" ht="15.75" customHeight="1" x14ac:dyDescent="0.2">
      <c r="B241" s="14"/>
      <c r="C241" s="14"/>
      <c r="D241" s="14"/>
      <c r="E241" s="14"/>
      <c r="F241" s="14"/>
      <c r="G241" s="14"/>
      <c r="H241" s="14"/>
      <c r="I241" s="14"/>
      <c r="J241" s="14"/>
      <c r="K241" s="14"/>
      <c r="L241" s="14"/>
      <c r="M241" s="14"/>
    </row>
    <row r="242" spans="2:13" ht="15.75" customHeight="1" x14ac:dyDescent="0.2">
      <c r="B242" s="14"/>
      <c r="C242" s="14"/>
      <c r="D242" s="14"/>
      <c r="E242" s="14"/>
      <c r="F242" s="14"/>
      <c r="G242" s="14"/>
      <c r="H242" s="14"/>
      <c r="I242" s="14"/>
      <c r="J242" s="14"/>
      <c r="K242" s="14"/>
      <c r="L242" s="14"/>
      <c r="M242" s="14"/>
    </row>
    <row r="243" spans="2:13" ht="15.75" customHeight="1" x14ac:dyDescent="0.2">
      <c r="B243" s="14"/>
      <c r="C243" s="14"/>
      <c r="D243" s="14"/>
      <c r="E243" s="14"/>
      <c r="F243" s="14"/>
      <c r="G243" s="14"/>
      <c r="H243" s="14"/>
      <c r="I243" s="14"/>
      <c r="J243" s="14"/>
      <c r="K243" s="14"/>
      <c r="L243" s="14"/>
      <c r="M243" s="14"/>
    </row>
    <row r="244" spans="2:13" ht="15.75" customHeight="1" x14ac:dyDescent="0.2">
      <c r="B244" s="14"/>
      <c r="C244" s="14"/>
      <c r="D244" s="14"/>
      <c r="E244" s="14"/>
      <c r="F244" s="14"/>
      <c r="G244" s="14"/>
      <c r="H244" s="14"/>
      <c r="I244" s="14"/>
      <c r="J244" s="14"/>
      <c r="K244" s="14"/>
      <c r="L244" s="14"/>
      <c r="M244" s="14"/>
    </row>
    <row r="245" spans="2:13" ht="15.75" customHeight="1" x14ac:dyDescent="0.2">
      <c r="B245" s="14"/>
      <c r="C245" s="14"/>
      <c r="D245" s="14"/>
      <c r="E245" s="14"/>
      <c r="F245" s="14"/>
      <c r="G245" s="14"/>
      <c r="H245" s="14"/>
      <c r="I245" s="14"/>
      <c r="J245" s="14"/>
      <c r="K245" s="14"/>
      <c r="L245" s="14"/>
      <c r="M245" s="14"/>
    </row>
    <row r="246" spans="2:13" ht="15.75" customHeight="1" x14ac:dyDescent="0.2">
      <c r="B246" s="14"/>
      <c r="C246" s="14"/>
      <c r="D246" s="14"/>
      <c r="E246" s="14"/>
      <c r="F246" s="14"/>
      <c r="G246" s="14"/>
      <c r="H246" s="14"/>
      <c r="I246" s="14"/>
      <c r="J246" s="14"/>
      <c r="K246" s="14"/>
      <c r="L246" s="14"/>
      <c r="M246" s="14"/>
    </row>
    <row r="247" spans="2:13" ht="15.75" customHeight="1" x14ac:dyDescent="0.2">
      <c r="B247" s="14"/>
      <c r="C247" s="14"/>
      <c r="D247" s="14"/>
      <c r="E247" s="14"/>
      <c r="F247" s="14"/>
      <c r="G247" s="14"/>
      <c r="H247" s="14"/>
      <c r="I247" s="14"/>
      <c r="J247" s="14"/>
      <c r="K247" s="14"/>
      <c r="L247" s="14"/>
      <c r="M247" s="14"/>
    </row>
    <row r="248" spans="2:13" ht="15.75" customHeight="1" x14ac:dyDescent="0.2">
      <c r="B248" s="14"/>
      <c r="C248" s="14"/>
      <c r="D248" s="14"/>
      <c r="E248" s="14"/>
      <c r="F248" s="14"/>
      <c r="G248" s="14"/>
      <c r="H248" s="14"/>
      <c r="I248" s="14"/>
      <c r="J248" s="14"/>
      <c r="K248" s="14"/>
      <c r="L248" s="14"/>
      <c r="M248" s="14"/>
    </row>
    <row r="249" spans="2:13" ht="15.75" customHeight="1" x14ac:dyDescent="0.2">
      <c r="B249" s="14"/>
      <c r="C249" s="14"/>
      <c r="D249" s="14"/>
      <c r="E249" s="14"/>
      <c r="F249" s="14"/>
      <c r="G249" s="14"/>
      <c r="H249" s="14"/>
      <c r="I249" s="14"/>
      <c r="J249" s="14"/>
      <c r="K249" s="14"/>
      <c r="L249" s="14"/>
      <c r="M249" s="14"/>
    </row>
    <row r="250" spans="2:13" ht="15.75" customHeight="1" x14ac:dyDescent="0.2">
      <c r="B250" s="14"/>
      <c r="C250" s="14"/>
      <c r="D250" s="14"/>
      <c r="E250" s="14"/>
      <c r="F250" s="14"/>
      <c r="G250" s="14"/>
      <c r="H250" s="14"/>
      <c r="I250" s="14"/>
      <c r="J250" s="14"/>
      <c r="K250" s="14"/>
      <c r="L250" s="14"/>
      <c r="M250" s="14"/>
    </row>
    <row r="251" spans="2:13" ht="15.75" customHeight="1" x14ac:dyDescent="0.2">
      <c r="B251" s="14"/>
      <c r="C251" s="14"/>
      <c r="D251" s="14"/>
      <c r="E251" s="14"/>
      <c r="F251" s="14"/>
      <c r="G251" s="14"/>
      <c r="H251" s="14"/>
      <c r="I251" s="14"/>
      <c r="J251" s="14"/>
      <c r="K251" s="14"/>
      <c r="L251" s="14"/>
      <c r="M251" s="14"/>
    </row>
    <row r="252" spans="2:13" ht="15.75" customHeight="1" x14ac:dyDescent="0.2">
      <c r="B252" s="14"/>
      <c r="C252" s="14"/>
      <c r="D252" s="14"/>
      <c r="E252" s="14"/>
      <c r="F252" s="14"/>
      <c r="G252" s="14"/>
      <c r="H252" s="14"/>
      <c r="I252" s="14"/>
      <c r="J252" s="14"/>
      <c r="K252" s="14"/>
      <c r="L252" s="14"/>
      <c r="M252" s="14"/>
    </row>
    <row r="253" spans="2:13" ht="15.75" customHeight="1" x14ac:dyDescent="0.2">
      <c r="B253" s="14"/>
      <c r="C253" s="14"/>
      <c r="D253" s="14"/>
      <c r="E253" s="14"/>
      <c r="F253" s="14"/>
      <c r="G253" s="14"/>
      <c r="H253" s="14"/>
      <c r="I253" s="14"/>
      <c r="J253" s="14"/>
      <c r="K253" s="14"/>
      <c r="L253" s="14"/>
      <c r="M253" s="14"/>
    </row>
    <row r="254" spans="2:13" ht="15.75" customHeight="1" x14ac:dyDescent="0.2">
      <c r="B254" s="14"/>
      <c r="C254" s="14"/>
      <c r="D254" s="14"/>
      <c r="E254" s="14"/>
      <c r="F254" s="14"/>
      <c r="G254" s="14"/>
      <c r="H254" s="14"/>
      <c r="I254" s="14"/>
      <c r="J254" s="14"/>
      <c r="K254" s="14"/>
      <c r="L254" s="14"/>
      <c r="M254" s="14"/>
    </row>
    <row r="255" spans="2:13" ht="15.75" customHeight="1" x14ac:dyDescent="0.2">
      <c r="B255" s="14"/>
      <c r="C255" s="14"/>
      <c r="D255" s="14"/>
      <c r="E255" s="14"/>
      <c r="F255" s="14"/>
      <c r="G255" s="14"/>
      <c r="H255" s="14"/>
      <c r="I255" s="14"/>
      <c r="J255" s="14"/>
      <c r="K255" s="14"/>
      <c r="L255" s="14"/>
      <c r="M255" s="14"/>
    </row>
    <row r="256" spans="2:13" ht="15.75" customHeight="1" x14ac:dyDescent="0.2">
      <c r="B256" s="14"/>
      <c r="C256" s="14"/>
      <c r="D256" s="14"/>
      <c r="E256" s="14"/>
      <c r="F256" s="14"/>
      <c r="G256" s="14"/>
      <c r="H256" s="14"/>
      <c r="I256" s="14"/>
      <c r="J256" s="14"/>
      <c r="K256" s="14"/>
      <c r="L256" s="14"/>
      <c r="M256" s="14"/>
    </row>
    <row r="257" spans="2:13" ht="15.75" customHeight="1" x14ac:dyDescent="0.2">
      <c r="B257" s="14"/>
      <c r="C257" s="14"/>
      <c r="D257" s="14"/>
      <c r="E257" s="14"/>
      <c r="F257" s="14"/>
      <c r="G257" s="14"/>
      <c r="H257" s="14"/>
      <c r="I257" s="14"/>
      <c r="J257" s="14"/>
      <c r="K257" s="14"/>
      <c r="L257" s="14"/>
      <c r="M257" s="14"/>
    </row>
    <row r="258" spans="2:13" ht="15.75" customHeight="1" x14ac:dyDescent="0.2">
      <c r="B258" s="14"/>
      <c r="C258" s="14"/>
      <c r="D258" s="14"/>
      <c r="E258" s="14"/>
      <c r="F258" s="14"/>
      <c r="G258" s="14"/>
      <c r="H258" s="14"/>
      <c r="I258" s="14"/>
      <c r="J258" s="14"/>
      <c r="K258" s="14"/>
      <c r="L258" s="14"/>
      <c r="M258" s="14"/>
    </row>
    <row r="259" spans="2:13" ht="15.75" customHeight="1" x14ac:dyDescent="0.2">
      <c r="B259" s="14"/>
      <c r="C259" s="14"/>
      <c r="D259" s="14"/>
      <c r="E259" s="14"/>
      <c r="F259" s="14"/>
      <c r="G259" s="14"/>
      <c r="H259" s="14"/>
      <c r="I259" s="14"/>
      <c r="J259" s="14"/>
      <c r="K259" s="14"/>
      <c r="L259" s="14"/>
      <c r="M259" s="14"/>
    </row>
    <row r="260" spans="2:13" ht="15.75" customHeight="1" x14ac:dyDescent="0.2">
      <c r="B260" s="14"/>
      <c r="C260" s="14"/>
      <c r="D260" s="14"/>
      <c r="E260" s="14"/>
      <c r="F260" s="14"/>
      <c r="G260" s="14"/>
      <c r="H260" s="14"/>
      <c r="I260" s="14"/>
      <c r="J260" s="14"/>
      <c r="K260" s="14"/>
      <c r="L260" s="14"/>
      <c r="M260" s="14"/>
    </row>
    <row r="261" spans="2:13" ht="15.75" customHeight="1" x14ac:dyDescent="0.2">
      <c r="B261" s="14"/>
      <c r="C261" s="14"/>
      <c r="D261" s="14"/>
      <c r="E261" s="14"/>
      <c r="F261" s="14"/>
      <c r="G261" s="14"/>
      <c r="H261" s="14"/>
      <c r="I261" s="14"/>
      <c r="J261" s="14"/>
      <c r="K261" s="14"/>
      <c r="L261" s="14"/>
      <c r="M261" s="14"/>
    </row>
    <row r="262" spans="2:13" ht="15.75" customHeight="1" x14ac:dyDescent="0.2">
      <c r="B262" s="14"/>
      <c r="C262" s="14"/>
      <c r="D262" s="14"/>
      <c r="E262" s="14"/>
      <c r="F262" s="14"/>
      <c r="G262" s="14"/>
      <c r="H262" s="14"/>
      <c r="I262" s="14"/>
      <c r="J262" s="14"/>
      <c r="K262" s="14"/>
      <c r="L262" s="14"/>
      <c r="M262" s="14"/>
    </row>
    <row r="263" spans="2:13" ht="15.75" customHeight="1" x14ac:dyDescent="0.2">
      <c r="B263" s="14"/>
      <c r="C263" s="14"/>
      <c r="D263" s="14"/>
      <c r="E263" s="14"/>
      <c r="F263" s="14"/>
      <c r="G263" s="14"/>
      <c r="H263" s="14"/>
      <c r="I263" s="14"/>
      <c r="J263" s="14"/>
      <c r="K263" s="14"/>
      <c r="L263" s="14"/>
      <c r="M263" s="14"/>
    </row>
    <row r="264" spans="2:13" ht="15.75" customHeight="1" x14ac:dyDescent="0.2">
      <c r="B264" s="14"/>
      <c r="C264" s="14"/>
      <c r="D264" s="14"/>
      <c r="E264" s="14"/>
      <c r="F264" s="14"/>
      <c r="G264" s="14"/>
      <c r="H264" s="14"/>
      <c r="I264" s="14"/>
      <c r="J264" s="14"/>
      <c r="K264" s="14"/>
      <c r="L264" s="14"/>
      <c r="M264" s="14"/>
    </row>
    <row r="265" spans="2:13" ht="15.75" customHeight="1" x14ac:dyDescent="0.2">
      <c r="B265" s="14"/>
      <c r="C265" s="14"/>
      <c r="D265" s="14"/>
      <c r="E265" s="14"/>
      <c r="F265" s="14"/>
      <c r="G265" s="14"/>
      <c r="H265" s="14"/>
      <c r="I265" s="14"/>
      <c r="J265" s="14"/>
      <c r="K265" s="14"/>
      <c r="L265" s="14"/>
      <c r="M265" s="14"/>
    </row>
    <row r="266" spans="2:13" ht="15.75" customHeight="1" x14ac:dyDescent="0.2">
      <c r="B266" s="14"/>
      <c r="C266" s="14"/>
      <c r="D266" s="14"/>
      <c r="E266" s="14"/>
      <c r="F266" s="14"/>
      <c r="G266" s="14"/>
      <c r="H266" s="14"/>
      <c r="I266" s="14"/>
      <c r="J266" s="14"/>
      <c r="K266" s="14"/>
      <c r="L266" s="14"/>
      <c r="M266" s="14"/>
    </row>
    <row r="267" spans="2:13" ht="15.75" customHeight="1" x14ac:dyDescent="0.2">
      <c r="B267" s="14"/>
      <c r="C267" s="14"/>
      <c r="D267" s="14"/>
      <c r="E267" s="14"/>
      <c r="F267" s="14"/>
      <c r="G267" s="14"/>
      <c r="H267" s="14"/>
      <c r="I267" s="14"/>
      <c r="J267" s="14"/>
      <c r="K267" s="14"/>
      <c r="L267" s="14"/>
      <c r="M267" s="14"/>
    </row>
    <row r="268" spans="2:13" ht="15.75" customHeight="1" x14ac:dyDescent="0.2">
      <c r="B268" s="14"/>
      <c r="C268" s="14"/>
      <c r="D268" s="14"/>
      <c r="E268" s="14"/>
      <c r="F268" s="14"/>
      <c r="G268" s="14"/>
      <c r="H268" s="14"/>
      <c r="I268" s="14"/>
      <c r="J268" s="14"/>
      <c r="K268" s="14"/>
      <c r="L268" s="14"/>
      <c r="M268" s="14"/>
    </row>
    <row r="269" spans="2:13" ht="15.75" customHeight="1" x14ac:dyDescent="0.2">
      <c r="B269" s="14"/>
      <c r="C269" s="14"/>
      <c r="D269" s="14"/>
      <c r="E269" s="14"/>
      <c r="F269" s="14"/>
      <c r="G269" s="14"/>
      <c r="H269" s="14"/>
      <c r="I269" s="14"/>
      <c r="J269" s="14"/>
      <c r="K269" s="14"/>
      <c r="L269" s="14"/>
      <c r="M269" s="14"/>
    </row>
    <row r="270" spans="2:13" ht="15.75" customHeight="1" x14ac:dyDescent="0.2">
      <c r="B270" s="14"/>
      <c r="C270" s="14"/>
      <c r="D270" s="14"/>
      <c r="E270" s="14"/>
      <c r="F270" s="14"/>
      <c r="G270" s="14"/>
      <c r="H270" s="14"/>
      <c r="I270" s="14"/>
      <c r="J270" s="14"/>
      <c r="K270" s="14"/>
      <c r="L270" s="14"/>
      <c r="M270" s="14"/>
    </row>
    <row r="271" spans="2:13" ht="15.75" customHeight="1" x14ac:dyDescent="0.2">
      <c r="B271" s="14"/>
      <c r="C271" s="14"/>
      <c r="D271" s="14"/>
      <c r="E271" s="14"/>
      <c r="F271" s="14"/>
      <c r="G271" s="14"/>
      <c r="H271" s="14"/>
      <c r="I271" s="14"/>
      <c r="J271" s="14"/>
      <c r="K271" s="14"/>
      <c r="L271" s="14"/>
      <c r="M271" s="14"/>
    </row>
    <row r="272" spans="2:13" ht="15.75" customHeight="1" x14ac:dyDescent="0.2">
      <c r="B272" s="14"/>
      <c r="C272" s="14"/>
      <c r="D272" s="14"/>
      <c r="E272" s="14"/>
      <c r="F272" s="14"/>
      <c r="G272" s="14"/>
      <c r="H272" s="14"/>
      <c r="I272" s="14"/>
      <c r="J272" s="14"/>
      <c r="K272" s="14"/>
      <c r="L272" s="14"/>
      <c r="M272" s="14"/>
    </row>
    <row r="273" spans="2:13" ht="15.75" customHeight="1" x14ac:dyDescent="0.2">
      <c r="B273" s="14"/>
      <c r="C273" s="14"/>
      <c r="D273" s="14"/>
      <c r="E273" s="14"/>
      <c r="F273" s="14"/>
      <c r="G273" s="14"/>
      <c r="H273" s="14"/>
      <c r="I273" s="14"/>
      <c r="J273" s="14"/>
      <c r="K273" s="14"/>
      <c r="L273" s="14"/>
      <c r="M273" s="14"/>
    </row>
    <row r="274" spans="2:13" ht="15.75" customHeight="1" x14ac:dyDescent="0.2">
      <c r="B274" s="14"/>
      <c r="C274" s="14"/>
      <c r="D274" s="14"/>
      <c r="E274" s="14"/>
      <c r="F274" s="14"/>
      <c r="G274" s="14"/>
      <c r="H274" s="14"/>
      <c r="I274" s="14"/>
      <c r="J274" s="14"/>
      <c r="K274" s="14"/>
      <c r="L274" s="14"/>
      <c r="M274" s="14"/>
    </row>
    <row r="275" spans="2:13" ht="15.75" customHeight="1" x14ac:dyDescent="0.2">
      <c r="B275" s="14"/>
      <c r="C275" s="14"/>
      <c r="D275" s="14"/>
      <c r="E275" s="14"/>
      <c r="F275" s="14"/>
      <c r="G275" s="14"/>
      <c r="H275" s="14"/>
      <c r="I275" s="14"/>
      <c r="J275" s="14"/>
      <c r="K275" s="14"/>
      <c r="L275" s="14"/>
      <c r="M275" s="14"/>
    </row>
    <row r="276" spans="2:13" ht="15.75" customHeight="1" x14ac:dyDescent="0.2">
      <c r="B276" s="14"/>
      <c r="C276" s="14"/>
      <c r="D276" s="14"/>
      <c r="E276" s="14"/>
      <c r="F276" s="14"/>
      <c r="G276" s="14"/>
      <c r="H276" s="14"/>
      <c r="I276" s="14"/>
      <c r="J276" s="14"/>
      <c r="K276" s="14"/>
      <c r="L276" s="14"/>
      <c r="M276" s="14"/>
    </row>
    <row r="277" spans="2:13" ht="15.75" customHeight="1" x14ac:dyDescent="0.2">
      <c r="B277" s="14"/>
      <c r="C277" s="14"/>
      <c r="D277" s="14"/>
      <c r="E277" s="14"/>
      <c r="F277" s="14"/>
      <c r="G277" s="14"/>
      <c r="H277" s="14"/>
      <c r="I277" s="14"/>
      <c r="J277" s="14"/>
      <c r="K277" s="14"/>
      <c r="L277" s="14"/>
      <c r="M277" s="14"/>
    </row>
    <row r="278" spans="2:13" ht="15.75" customHeight="1" x14ac:dyDescent="0.2">
      <c r="B278" s="14"/>
      <c r="C278" s="14"/>
      <c r="D278" s="14"/>
      <c r="E278" s="14"/>
      <c r="F278" s="14"/>
      <c r="G278" s="14"/>
      <c r="H278" s="14"/>
      <c r="I278" s="14"/>
      <c r="J278" s="14"/>
      <c r="K278" s="14"/>
      <c r="L278" s="14"/>
      <c r="M278" s="14"/>
    </row>
    <row r="279" spans="2:13" ht="15.75" customHeight="1" x14ac:dyDescent="0.2">
      <c r="B279" s="14"/>
      <c r="C279" s="14"/>
      <c r="D279" s="14"/>
      <c r="E279" s="14"/>
      <c r="F279" s="14"/>
      <c r="G279" s="14"/>
      <c r="H279" s="14"/>
      <c r="I279" s="14"/>
      <c r="J279" s="14"/>
      <c r="K279" s="14"/>
      <c r="L279" s="14"/>
      <c r="M279" s="14"/>
    </row>
    <row r="280" spans="2:13" ht="15.75" customHeight="1" x14ac:dyDescent="0.2">
      <c r="B280" s="14"/>
      <c r="C280" s="14"/>
      <c r="D280" s="14"/>
      <c r="E280" s="14"/>
      <c r="F280" s="14"/>
      <c r="G280" s="14"/>
      <c r="H280" s="14"/>
      <c r="I280" s="14"/>
      <c r="J280" s="14"/>
      <c r="K280" s="14"/>
      <c r="L280" s="14"/>
      <c r="M280" s="14"/>
    </row>
    <row r="281" spans="2:13" ht="15.75" customHeight="1" x14ac:dyDescent="0.2">
      <c r="B281" s="14"/>
      <c r="C281" s="14"/>
      <c r="D281" s="14"/>
      <c r="E281" s="14"/>
      <c r="F281" s="14"/>
      <c r="G281" s="14"/>
      <c r="H281" s="14"/>
      <c r="I281" s="14"/>
      <c r="J281" s="14"/>
      <c r="K281" s="14"/>
      <c r="L281" s="14"/>
      <c r="M281" s="14"/>
    </row>
    <row r="282" spans="2:13" ht="15.75" customHeight="1" x14ac:dyDescent="0.2">
      <c r="B282" s="14"/>
      <c r="C282" s="14"/>
      <c r="D282" s="14"/>
      <c r="E282" s="14"/>
      <c r="F282" s="14"/>
      <c r="G282" s="14"/>
      <c r="H282" s="14"/>
      <c r="I282" s="14"/>
      <c r="J282" s="14"/>
      <c r="K282" s="14"/>
      <c r="L282" s="14"/>
      <c r="M282" s="14"/>
    </row>
    <row r="283" spans="2:13" ht="15.75" customHeight="1" x14ac:dyDescent="0.2">
      <c r="B283" s="14"/>
      <c r="C283" s="14"/>
      <c r="D283" s="14"/>
      <c r="E283" s="14"/>
      <c r="F283" s="14"/>
      <c r="G283" s="14"/>
      <c r="H283" s="14"/>
      <c r="I283" s="14"/>
      <c r="J283" s="14"/>
      <c r="K283" s="14"/>
      <c r="L283" s="14"/>
      <c r="M283" s="14"/>
    </row>
    <row r="284" spans="2:13" ht="15.75" customHeight="1" x14ac:dyDescent="0.2">
      <c r="B284" s="14"/>
      <c r="C284" s="14"/>
      <c r="D284" s="14"/>
      <c r="E284" s="14"/>
      <c r="F284" s="14"/>
      <c r="G284" s="14"/>
      <c r="H284" s="14"/>
      <c r="I284" s="14"/>
      <c r="J284" s="14"/>
      <c r="K284" s="14"/>
      <c r="L284" s="14"/>
      <c r="M284" s="14"/>
    </row>
    <row r="285" spans="2:13" ht="15.75" customHeight="1" x14ac:dyDescent="0.2">
      <c r="B285" s="14"/>
      <c r="C285" s="14"/>
      <c r="D285" s="14"/>
      <c r="E285" s="14"/>
      <c r="F285" s="14"/>
      <c r="G285" s="14"/>
      <c r="H285" s="14"/>
      <c r="I285" s="14"/>
      <c r="J285" s="14"/>
      <c r="K285" s="14"/>
      <c r="L285" s="14"/>
      <c r="M285" s="14"/>
    </row>
    <row r="286" spans="2:13" ht="15.75" customHeight="1" x14ac:dyDescent="0.2">
      <c r="B286" s="14"/>
      <c r="C286" s="14"/>
      <c r="D286" s="14"/>
      <c r="E286" s="14"/>
      <c r="F286" s="14"/>
      <c r="G286" s="14"/>
      <c r="H286" s="14"/>
      <c r="I286" s="14"/>
      <c r="J286" s="14"/>
      <c r="K286" s="14"/>
      <c r="L286" s="14"/>
      <c r="M286" s="14"/>
    </row>
    <row r="287" spans="2:13" ht="15.75" customHeight="1" x14ac:dyDescent="0.2">
      <c r="B287" s="14"/>
      <c r="C287" s="14"/>
      <c r="D287" s="14"/>
      <c r="E287" s="14"/>
      <c r="F287" s="14"/>
      <c r="G287" s="14"/>
      <c r="H287" s="14"/>
      <c r="I287" s="14"/>
      <c r="J287" s="14"/>
      <c r="K287" s="14"/>
      <c r="L287" s="14"/>
      <c r="M287" s="14"/>
    </row>
    <row r="288" spans="2:13" ht="15.75" customHeight="1" x14ac:dyDescent="0.2">
      <c r="B288" s="14"/>
      <c r="C288" s="14"/>
      <c r="D288" s="14"/>
      <c r="E288" s="14"/>
      <c r="F288" s="14"/>
      <c r="G288" s="14"/>
      <c r="H288" s="14"/>
      <c r="I288" s="14"/>
      <c r="J288" s="14"/>
      <c r="K288" s="14"/>
      <c r="L288" s="14"/>
      <c r="M288" s="14"/>
    </row>
    <row r="289" spans="2:13" ht="15.75" customHeight="1" x14ac:dyDescent="0.2">
      <c r="B289" s="14"/>
      <c r="C289" s="14"/>
      <c r="D289" s="14"/>
      <c r="E289" s="14"/>
      <c r="F289" s="14"/>
      <c r="G289" s="14"/>
      <c r="H289" s="14"/>
      <c r="I289" s="14"/>
      <c r="J289" s="14"/>
      <c r="K289" s="14"/>
      <c r="L289" s="14"/>
      <c r="M289" s="14"/>
    </row>
    <row r="290" spans="2:13" ht="15.75" customHeight="1" x14ac:dyDescent="0.2">
      <c r="B290" s="14"/>
      <c r="C290" s="14"/>
      <c r="D290" s="14"/>
      <c r="E290" s="14"/>
      <c r="F290" s="14"/>
      <c r="G290" s="14"/>
      <c r="H290" s="14"/>
      <c r="I290" s="14"/>
      <c r="J290" s="14"/>
      <c r="K290" s="14"/>
      <c r="L290" s="14"/>
      <c r="M290" s="14"/>
    </row>
    <row r="291" spans="2:13" ht="15.75" customHeight="1" x14ac:dyDescent="0.2">
      <c r="B291" s="14"/>
      <c r="C291" s="14"/>
      <c r="D291" s="14"/>
      <c r="E291" s="14"/>
      <c r="F291" s="14"/>
      <c r="G291" s="14"/>
      <c r="H291" s="14"/>
      <c r="I291" s="14"/>
      <c r="J291" s="14"/>
      <c r="K291" s="14"/>
      <c r="L291" s="14"/>
      <c r="M291" s="14"/>
    </row>
    <row r="292" spans="2:13" ht="15.75" customHeight="1" x14ac:dyDescent="0.2">
      <c r="B292" s="14"/>
      <c r="C292" s="14"/>
      <c r="D292" s="14"/>
      <c r="E292" s="14"/>
      <c r="F292" s="14"/>
      <c r="G292" s="14"/>
      <c r="H292" s="14"/>
      <c r="I292" s="14"/>
      <c r="J292" s="14"/>
      <c r="K292" s="14"/>
      <c r="L292" s="14"/>
      <c r="M292" s="14"/>
    </row>
    <row r="293" spans="2:13" ht="15.75" customHeight="1" x14ac:dyDescent="0.2">
      <c r="B293" s="14"/>
      <c r="C293" s="14"/>
      <c r="D293" s="14"/>
      <c r="E293" s="14"/>
      <c r="F293" s="14"/>
      <c r="G293" s="14"/>
      <c r="H293" s="14"/>
      <c r="I293" s="14"/>
      <c r="J293" s="14"/>
      <c r="K293" s="14"/>
      <c r="L293" s="14"/>
      <c r="M293" s="14"/>
    </row>
    <row r="294" spans="2:13" ht="15.75" customHeight="1" x14ac:dyDescent="0.2">
      <c r="B294" s="14"/>
      <c r="C294" s="14"/>
      <c r="D294" s="14"/>
      <c r="E294" s="14"/>
      <c r="F294" s="14"/>
      <c r="G294" s="14"/>
      <c r="H294" s="14"/>
      <c r="I294" s="14"/>
      <c r="J294" s="14"/>
      <c r="K294" s="14"/>
      <c r="L294" s="14"/>
      <c r="M294" s="14"/>
    </row>
    <row r="295" spans="2:13" ht="15.75" customHeight="1" x14ac:dyDescent="0.2"/>
    <row r="296" spans="2:13" ht="15.75" customHeight="1" x14ac:dyDescent="0.2"/>
    <row r="297" spans="2:13" ht="15.75" customHeight="1" x14ac:dyDescent="0.2"/>
    <row r="298" spans="2:13" ht="15.75" customHeight="1" x14ac:dyDescent="0.2"/>
    <row r="299" spans="2:13" ht="15.75" customHeight="1" x14ac:dyDescent="0.2"/>
    <row r="300" spans="2:13" ht="15.75" customHeight="1" x14ac:dyDescent="0.2"/>
    <row r="301" spans="2:13" ht="15.75" customHeight="1" x14ac:dyDescent="0.2"/>
    <row r="302" spans="2:13" ht="15.75" customHeight="1" x14ac:dyDescent="0.2"/>
    <row r="303" spans="2:13" ht="15.75" customHeight="1" x14ac:dyDescent="0.2"/>
    <row r="304" spans="2:13"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conditionalFormatting sqref="B94:M94">
    <cfRule type="cellIs" dxfId="5" priority="1" operator="lessThan">
      <formula>0</formula>
    </cfRule>
  </conditionalFormatting>
  <conditionalFormatting sqref="A94:Z94">
    <cfRule type="cellIs" dxfId="4" priority="2" operator="greaterThanOrEqual">
      <formula>0</formula>
    </cfRule>
  </conditionalFormatting>
  <conditionalFormatting sqref="B93:N93">
    <cfRule type="cellIs" dxfId="3" priority="3" operator="lessThan">
      <formula>0</formula>
    </cfRule>
  </conditionalFormatting>
  <conditionalFormatting sqref="B93:N93">
    <cfRule type="cellIs" dxfId="2" priority="4" operator="greaterThan">
      <formula>0</formula>
    </cfRule>
  </conditionalFormatting>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AF909-60F4-473F-8B93-76FD7D262FB9}">
  <sheetPr>
    <tabColor theme="9" tint="-0.249977111117893"/>
  </sheetPr>
  <dimension ref="A1:M23"/>
  <sheetViews>
    <sheetView workbookViewId="0">
      <pane ySplit="1" topLeftCell="A2" activePane="bottomLeft" state="frozen"/>
      <selection pane="bottomLeft" activeCell="O31" sqref="O31"/>
    </sheetView>
  </sheetViews>
  <sheetFormatPr baseColWidth="10" defaultRowHeight="12.75" x14ac:dyDescent="0.2"/>
  <cols>
    <col min="1" max="1" width="27.140625" customWidth="1"/>
  </cols>
  <sheetData>
    <row r="1" spans="1:13" s="140" customFormat="1" ht="29.25" customHeight="1" x14ac:dyDescent="0.2">
      <c r="A1" s="140" t="s">
        <v>254</v>
      </c>
    </row>
    <row r="2" spans="1:13" s="212" customFormat="1" ht="19.5" customHeight="1" thickBot="1" x14ac:dyDescent="0.25"/>
    <row r="3" spans="1:13" s="107" customFormat="1" ht="18" customHeight="1" thickTop="1" x14ac:dyDescent="0.2">
      <c r="A3" s="213" t="s">
        <v>231</v>
      </c>
      <c r="B3" s="214"/>
      <c r="C3" s="214"/>
      <c r="D3" s="214"/>
      <c r="E3" s="215"/>
      <c r="F3" s="215"/>
      <c r="G3" s="216"/>
      <c r="H3" s="216"/>
      <c r="I3" s="216"/>
      <c r="J3" s="217"/>
      <c r="K3" s="217"/>
      <c r="L3" s="217"/>
      <c r="M3" s="218"/>
    </row>
    <row r="4" spans="1:13" s="107" customFormat="1" ht="18" customHeight="1" x14ac:dyDescent="0.2">
      <c r="A4" s="219" t="s">
        <v>232</v>
      </c>
      <c r="B4" s="108"/>
      <c r="C4" s="109"/>
      <c r="D4" s="123">
        <v>8</v>
      </c>
      <c r="E4" s="141" t="s">
        <v>233</v>
      </c>
      <c r="F4" s="108"/>
      <c r="G4" s="110"/>
      <c r="H4" s="110"/>
      <c r="I4" s="110"/>
      <c r="J4" s="110"/>
      <c r="K4" s="110"/>
      <c r="L4" s="110"/>
      <c r="M4" s="237"/>
    </row>
    <row r="5" spans="1:13" s="107" customFormat="1" ht="18" customHeight="1" x14ac:dyDescent="0.2">
      <c r="A5" s="219" t="s">
        <v>234</v>
      </c>
      <c r="B5" s="108"/>
      <c r="C5" s="109"/>
      <c r="D5" s="123">
        <v>2</v>
      </c>
      <c r="E5" s="108" t="s">
        <v>235</v>
      </c>
      <c r="F5" s="108"/>
      <c r="G5" s="110"/>
      <c r="H5" s="110"/>
      <c r="I5" s="110"/>
      <c r="J5" s="110"/>
      <c r="K5" s="110"/>
      <c r="L5" s="110"/>
      <c r="M5" s="237"/>
    </row>
    <row r="6" spans="1:13" s="107" customFormat="1" ht="18" customHeight="1" x14ac:dyDescent="0.2">
      <c r="A6" s="219" t="s">
        <v>236</v>
      </c>
      <c r="B6" s="108"/>
      <c r="C6" s="109"/>
      <c r="D6" s="123">
        <v>15</v>
      </c>
      <c r="E6" s="108" t="s">
        <v>237</v>
      </c>
      <c r="F6" s="108"/>
      <c r="G6" s="110"/>
      <c r="H6" s="110"/>
      <c r="I6" s="110"/>
      <c r="J6" s="110"/>
      <c r="K6" s="110"/>
      <c r="L6" s="110"/>
      <c r="M6" s="237"/>
    </row>
    <row r="7" spans="1:13" s="107" customFormat="1" ht="18" customHeight="1" x14ac:dyDescent="0.2">
      <c r="A7" s="219" t="s">
        <v>238</v>
      </c>
      <c r="B7" s="108"/>
      <c r="C7" s="109"/>
      <c r="D7" s="123">
        <f>5*4</f>
        <v>20</v>
      </c>
      <c r="E7" s="111" t="s">
        <v>239</v>
      </c>
      <c r="F7" s="108"/>
      <c r="G7" s="110"/>
      <c r="H7" s="110"/>
      <c r="I7" s="110"/>
      <c r="J7" s="110"/>
      <c r="K7" s="110"/>
      <c r="L7" s="110"/>
      <c r="M7" s="237"/>
    </row>
    <row r="8" spans="1:13" s="107" customFormat="1" ht="18" customHeight="1" x14ac:dyDescent="0.2">
      <c r="A8" s="221"/>
      <c r="B8" s="222"/>
      <c r="C8" s="223"/>
      <c r="D8" s="143"/>
      <c r="E8" s="143"/>
      <c r="F8" s="143"/>
      <c r="G8" s="143"/>
      <c r="H8" s="143"/>
      <c r="I8" s="143"/>
      <c r="J8" s="143"/>
      <c r="K8" s="143"/>
      <c r="L8" s="143"/>
      <c r="M8" s="220"/>
    </row>
    <row r="9" spans="1:13" s="107" customFormat="1" ht="18" customHeight="1" x14ac:dyDescent="0.2">
      <c r="A9" s="221"/>
      <c r="B9" s="223"/>
      <c r="C9" s="143"/>
      <c r="D9" s="143"/>
      <c r="E9" s="143"/>
      <c r="F9" s="143"/>
      <c r="G9" s="143"/>
      <c r="H9" s="143"/>
      <c r="I9" s="143"/>
      <c r="J9" s="143"/>
      <c r="K9" s="143"/>
      <c r="L9" s="143"/>
      <c r="M9" s="220"/>
    </row>
    <row r="10" spans="1:13" s="107" customFormat="1" ht="18" customHeight="1" x14ac:dyDescent="0.2">
      <c r="A10" s="224" t="s">
        <v>240</v>
      </c>
      <c r="B10" s="104"/>
      <c r="C10" s="105">
        <f>C11+C13</f>
        <v>41</v>
      </c>
      <c r="D10" s="104"/>
      <c r="E10" s="105"/>
      <c r="F10" s="105"/>
      <c r="G10" s="105"/>
      <c r="H10" s="105"/>
      <c r="I10" s="105"/>
      <c r="J10" s="105"/>
      <c r="K10" s="105"/>
      <c r="L10" s="105"/>
      <c r="M10" s="225"/>
    </row>
    <row r="11" spans="1:13" s="107" customFormat="1" ht="18" customHeight="1" x14ac:dyDescent="0.2">
      <c r="A11" s="219" t="s">
        <v>241</v>
      </c>
      <c r="B11" s="112">
        <f>(C11)/C10</f>
        <v>0.6097560975609756</v>
      </c>
      <c r="C11" s="113">
        <v>25</v>
      </c>
      <c r="D11" s="118">
        <f t="shared" ref="D11:D14" si="0">D4*C11</f>
        <v>200</v>
      </c>
      <c r="E11" s="111" t="s">
        <v>242</v>
      </c>
      <c r="F11" s="108"/>
      <c r="G11" s="108"/>
      <c r="H11" s="108"/>
      <c r="I11" s="108"/>
      <c r="J11" s="108"/>
      <c r="K11" s="108"/>
      <c r="L11" s="108"/>
      <c r="M11" s="226"/>
    </row>
    <row r="12" spans="1:13" s="107" customFormat="1" ht="18" customHeight="1" x14ac:dyDescent="0.2">
      <c r="A12" s="219" t="s">
        <v>243</v>
      </c>
      <c r="B12" s="108"/>
      <c r="C12" s="113">
        <v>10</v>
      </c>
      <c r="D12" s="118">
        <f t="shared" si="0"/>
        <v>20</v>
      </c>
      <c r="E12" s="111" t="s">
        <v>244</v>
      </c>
      <c r="F12" s="108"/>
      <c r="G12" s="108"/>
      <c r="H12" s="108"/>
      <c r="I12" s="108"/>
      <c r="J12" s="108"/>
      <c r="K12" s="108"/>
      <c r="L12" s="108"/>
      <c r="M12" s="226"/>
    </row>
    <row r="13" spans="1:13" s="107" customFormat="1" ht="18" customHeight="1" x14ac:dyDescent="0.2">
      <c r="A13" s="219" t="s">
        <v>245</v>
      </c>
      <c r="B13" s="112">
        <f>(C13)/C10</f>
        <v>0.3902439024390244</v>
      </c>
      <c r="C13" s="113">
        <v>16</v>
      </c>
      <c r="D13" s="118">
        <f t="shared" si="0"/>
        <v>240</v>
      </c>
      <c r="E13" s="111" t="s">
        <v>251</v>
      </c>
      <c r="F13" s="108"/>
      <c r="G13" s="108"/>
      <c r="H13" s="108"/>
      <c r="I13" s="108"/>
      <c r="J13" s="108"/>
      <c r="K13" s="108"/>
      <c r="L13" s="108"/>
      <c r="M13" s="226"/>
    </row>
    <row r="14" spans="1:13" s="107" customFormat="1" ht="18" customHeight="1" x14ac:dyDescent="0.2">
      <c r="A14" s="219" t="s">
        <v>246</v>
      </c>
      <c r="B14" s="108"/>
      <c r="C14" s="113">
        <v>7</v>
      </c>
      <c r="D14" s="118">
        <f t="shared" si="0"/>
        <v>140</v>
      </c>
      <c r="E14" s="111" t="s">
        <v>247</v>
      </c>
      <c r="F14" s="108"/>
      <c r="G14" s="108"/>
      <c r="H14" s="108"/>
      <c r="I14" s="108"/>
      <c r="J14" s="108"/>
      <c r="K14" s="108"/>
      <c r="L14" s="108"/>
      <c r="M14" s="226"/>
    </row>
    <row r="15" spans="1:13" s="107" customFormat="1" ht="18" customHeight="1" x14ac:dyDescent="0.2">
      <c r="A15" s="221"/>
      <c r="B15" s="143"/>
      <c r="C15" s="222"/>
      <c r="D15" s="222"/>
      <c r="E15" s="143"/>
      <c r="F15" s="143"/>
      <c r="G15" s="143"/>
      <c r="H15" s="143"/>
      <c r="I15" s="143"/>
      <c r="J15" s="143"/>
      <c r="K15" s="143"/>
      <c r="L15" s="143"/>
      <c r="M15" s="220"/>
    </row>
    <row r="16" spans="1:13" s="107" customFormat="1" ht="18" customHeight="1" x14ac:dyDescent="0.2">
      <c r="A16" s="224" t="s">
        <v>248</v>
      </c>
      <c r="B16" s="104"/>
      <c r="C16" s="104"/>
      <c r="D16" s="106"/>
      <c r="E16" s="106"/>
      <c r="F16" s="106"/>
      <c r="G16" s="106"/>
      <c r="H16" s="106"/>
      <c r="I16" s="106"/>
      <c r="J16" s="106"/>
      <c r="K16" s="227"/>
      <c r="L16" s="227"/>
      <c r="M16" s="228"/>
    </row>
    <row r="17" spans="1:13" s="107" customFormat="1" ht="18" customHeight="1" x14ac:dyDescent="0.2">
      <c r="A17" s="229" t="s">
        <v>249</v>
      </c>
      <c r="B17" s="108"/>
      <c r="C17" s="108"/>
      <c r="D17" s="117">
        <v>50</v>
      </c>
      <c r="E17" s="111" t="s">
        <v>250</v>
      </c>
      <c r="F17" s="108"/>
      <c r="G17" s="108"/>
      <c r="H17" s="108"/>
      <c r="I17" s="108"/>
      <c r="J17" s="108"/>
      <c r="K17" s="108"/>
      <c r="L17" s="108"/>
      <c r="M17" s="226"/>
    </row>
    <row r="18" spans="1:13" s="107" customFormat="1" ht="18" customHeight="1" x14ac:dyDescent="0.2">
      <c r="A18" s="221"/>
      <c r="B18" s="143"/>
      <c r="C18" s="143"/>
      <c r="D18" s="143"/>
      <c r="E18" s="143"/>
      <c r="F18" s="143"/>
      <c r="G18" s="143"/>
      <c r="H18" s="143"/>
      <c r="I18" s="143"/>
      <c r="J18" s="143"/>
      <c r="K18" s="143"/>
      <c r="L18" s="143"/>
      <c r="M18" s="220"/>
    </row>
    <row r="19" spans="1:13" s="107" customFormat="1" ht="18" customHeight="1" x14ac:dyDescent="0.2">
      <c r="A19" s="221"/>
      <c r="B19" s="143"/>
      <c r="C19" s="143"/>
      <c r="D19" s="143"/>
      <c r="E19" s="143"/>
      <c r="F19" s="143"/>
      <c r="G19" s="143"/>
      <c r="H19" s="143"/>
      <c r="I19" s="143"/>
      <c r="J19" s="143"/>
      <c r="K19" s="143"/>
      <c r="L19" s="143"/>
      <c r="M19" s="220"/>
    </row>
    <row r="20" spans="1:13" s="107" customFormat="1" ht="18" customHeight="1" x14ac:dyDescent="0.2">
      <c r="A20" s="230"/>
      <c r="B20" s="231"/>
      <c r="C20" s="231"/>
      <c r="D20" s="143"/>
      <c r="E20" s="143"/>
      <c r="F20" s="143"/>
      <c r="G20" s="143"/>
      <c r="H20" s="143"/>
      <c r="I20" s="143"/>
      <c r="J20" s="143"/>
      <c r="K20" s="143"/>
      <c r="L20" s="143"/>
      <c r="M20" s="220"/>
    </row>
    <row r="21" spans="1:13" s="107" customFormat="1" ht="18" customHeight="1" thickBot="1" x14ac:dyDescent="0.25">
      <c r="A21" s="232" t="s">
        <v>75</v>
      </c>
      <c r="B21" s="233"/>
      <c r="C21" s="233"/>
      <c r="D21" s="234">
        <f>SUM(D11:D14,D17)</f>
        <v>650</v>
      </c>
      <c r="E21" s="235"/>
      <c r="F21" s="235"/>
      <c r="G21" s="235"/>
      <c r="H21" s="235"/>
      <c r="I21" s="235"/>
      <c r="J21" s="235"/>
      <c r="K21" s="235"/>
      <c r="L21" s="235"/>
      <c r="M21" s="236"/>
    </row>
    <row r="22" spans="1:13" s="107" customFormat="1" ht="15.75" customHeight="1" thickTop="1" x14ac:dyDescent="0.2">
      <c r="A22" s="114"/>
      <c r="B22" s="115"/>
      <c r="C22" s="116"/>
    </row>
    <row r="23" spans="1:13" s="107" customFormat="1" ht="15.75" customHeight="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C8B6D-E6FA-41D4-85DE-6AD9EDB2D5D0}">
  <sheetPr>
    <tabColor theme="9" tint="-0.249977111117893"/>
  </sheetPr>
  <dimension ref="A1:T41"/>
  <sheetViews>
    <sheetView workbookViewId="0">
      <pane ySplit="1" topLeftCell="A2" activePane="bottomLeft" state="frozen"/>
      <selection pane="bottomLeft" activeCell="P12" sqref="P12"/>
    </sheetView>
  </sheetViews>
  <sheetFormatPr baseColWidth="10" defaultRowHeight="12.75" x14ac:dyDescent="0.2"/>
  <cols>
    <col min="1" max="1" width="34.140625" customWidth="1"/>
    <col min="4" max="4" width="18.42578125" bestFit="1" customWidth="1"/>
    <col min="17" max="17" width="17.42578125" customWidth="1"/>
  </cols>
  <sheetData>
    <row r="1" spans="1:12" s="140" customFormat="1" ht="29.25" customHeight="1" x14ac:dyDescent="0.2">
      <c r="A1" s="140" t="s">
        <v>255</v>
      </c>
    </row>
    <row r="2" spans="1:12" s="212" customFormat="1" ht="15.75" customHeight="1" thickBot="1" x14ac:dyDescent="0.25"/>
    <row r="3" spans="1:12" s="107" customFormat="1" ht="15.75" customHeight="1" thickTop="1" x14ac:dyDescent="0.2">
      <c r="A3" s="213" t="s">
        <v>231</v>
      </c>
      <c r="B3" s="214"/>
      <c r="C3" s="214"/>
      <c r="D3" s="214"/>
      <c r="E3" s="215"/>
      <c r="F3" s="215"/>
      <c r="G3" s="216"/>
      <c r="H3" s="216"/>
      <c r="I3" s="216"/>
      <c r="J3" s="217"/>
      <c r="K3" s="217"/>
      <c r="L3" s="218"/>
    </row>
    <row r="4" spans="1:12" s="107" customFormat="1" ht="15.75" customHeight="1" x14ac:dyDescent="0.2">
      <c r="A4" s="238" t="s">
        <v>256</v>
      </c>
      <c r="B4" s="108"/>
      <c r="C4" s="109"/>
      <c r="D4" s="123">
        <v>55</v>
      </c>
      <c r="E4" s="141" t="s">
        <v>257</v>
      </c>
      <c r="F4" s="108"/>
      <c r="G4" s="110"/>
      <c r="H4" s="110"/>
      <c r="I4" s="110"/>
      <c r="J4" s="110"/>
      <c r="K4" s="110"/>
      <c r="L4" s="237"/>
    </row>
    <row r="5" spans="1:12" s="107" customFormat="1" ht="15.75" customHeight="1" x14ac:dyDescent="0.2">
      <c r="A5" s="238" t="s">
        <v>258</v>
      </c>
      <c r="B5" s="108"/>
      <c r="C5" s="109"/>
      <c r="D5" s="123">
        <v>55</v>
      </c>
      <c r="E5" s="141" t="s">
        <v>259</v>
      </c>
      <c r="F5" s="108"/>
      <c r="G5" s="110"/>
      <c r="H5" s="110"/>
      <c r="I5" s="110"/>
      <c r="J5" s="110"/>
      <c r="K5" s="110"/>
      <c r="L5" s="237"/>
    </row>
    <row r="6" spans="1:12" s="107" customFormat="1" ht="15.75" customHeight="1" x14ac:dyDescent="0.2">
      <c r="A6" s="238" t="s">
        <v>260</v>
      </c>
      <c r="B6" s="108"/>
      <c r="C6" s="109"/>
      <c r="D6" s="123">
        <v>8</v>
      </c>
      <c r="E6" s="141" t="s">
        <v>262</v>
      </c>
      <c r="F6" s="108"/>
      <c r="G6" s="110"/>
      <c r="H6" s="110"/>
      <c r="I6" s="110"/>
      <c r="J6" s="110"/>
      <c r="K6" s="110"/>
      <c r="L6" s="237"/>
    </row>
    <row r="7" spans="1:12" s="107" customFormat="1" ht="15.75" customHeight="1" x14ac:dyDescent="0.2">
      <c r="A7" s="219" t="s">
        <v>238</v>
      </c>
      <c r="B7" s="108"/>
      <c r="C7" s="109"/>
      <c r="D7" s="123">
        <f>5*4</f>
        <v>20</v>
      </c>
      <c r="E7" s="111" t="s">
        <v>261</v>
      </c>
      <c r="F7" s="108"/>
      <c r="G7" s="110"/>
      <c r="H7" s="110"/>
      <c r="I7" s="110"/>
      <c r="J7" s="110"/>
      <c r="K7" s="110"/>
      <c r="L7" s="237"/>
    </row>
    <row r="8" spans="1:12" s="107" customFormat="1" ht="15.75" customHeight="1" x14ac:dyDescent="0.2">
      <c r="A8" s="221"/>
      <c r="B8" s="222"/>
      <c r="C8" s="223"/>
      <c r="D8" s="143"/>
      <c r="E8" s="143"/>
      <c r="F8" s="143"/>
      <c r="G8" s="143"/>
      <c r="H8" s="143"/>
      <c r="I8" s="143"/>
      <c r="J8" s="143"/>
      <c r="K8" s="143"/>
      <c r="L8" s="220"/>
    </row>
    <row r="9" spans="1:12" s="107" customFormat="1" ht="15.75" customHeight="1" x14ac:dyDescent="0.2">
      <c r="A9" s="221"/>
      <c r="B9" s="223"/>
      <c r="C9" s="143"/>
      <c r="D9" s="143"/>
      <c r="E9" s="143"/>
      <c r="F9" s="143"/>
      <c r="G9" s="143"/>
      <c r="H9" s="143"/>
      <c r="I9" s="143"/>
      <c r="J9" s="143"/>
      <c r="K9" s="143"/>
      <c r="L9" s="220"/>
    </row>
    <row r="10" spans="1:12" s="107" customFormat="1" ht="15.75" customHeight="1" x14ac:dyDescent="0.2">
      <c r="A10" s="224" t="s">
        <v>240</v>
      </c>
      <c r="B10" s="104"/>
      <c r="C10" s="105">
        <f>C11+C13</f>
        <v>14</v>
      </c>
      <c r="D10" s="104"/>
      <c r="E10" s="105"/>
      <c r="F10" s="105"/>
      <c r="G10" s="105"/>
      <c r="H10" s="105"/>
      <c r="I10" s="105"/>
      <c r="J10" s="105"/>
      <c r="K10" s="105"/>
      <c r="L10" s="225"/>
    </row>
    <row r="11" spans="1:12" s="107" customFormat="1" ht="15.75" customHeight="1" x14ac:dyDescent="0.2">
      <c r="A11" s="238" t="s">
        <v>273</v>
      </c>
      <c r="B11" s="112"/>
      <c r="C11" s="113">
        <v>6</v>
      </c>
      <c r="D11" s="118">
        <f t="shared" ref="D11:D14" si="0">D4*C11</f>
        <v>330</v>
      </c>
      <c r="E11" s="111" t="s">
        <v>275</v>
      </c>
      <c r="F11" s="108"/>
      <c r="G11" s="108"/>
      <c r="H11" s="108"/>
      <c r="I11" s="108"/>
      <c r="J11" s="108"/>
      <c r="K11" s="108"/>
      <c r="L11" s="226"/>
    </row>
    <row r="12" spans="1:12" s="107" customFormat="1" ht="15.75" customHeight="1" x14ac:dyDescent="0.2">
      <c r="A12" s="238" t="s">
        <v>274</v>
      </c>
      <c r="B12" s="108"/>
      <c r="C12" s="113">
        <v>1</v>
      </c>
      <c r="D12" s="118">
        <f t="shared" si="0"/>
        <v>55</v>
      </c>
      <c r="E12" s="111" t="s">
        <v>276</v>
      </c>
      <c r="F12" s="108"/>
      <c r="G12" s="108"/>
      <c r="H12" s="108"/>
      <c r="I12" s="108"/>
      <c r="J12" s="108"/>
      <c r="K12" s="108"/>
      <c r="L12" s="226"/>
    </row>
    <row r="13" spans="1:12" s="107" customFormat="1" ht="15.75" customHeight="1" x14ac:dyDescent="0.2">
      <c r="A13" s="238" t="s">
        <v>277</v>
      </c>
      <c r="B13" s="112"/>
      <c r="C13" s="113">
        <v>8</v>
      </c>
      <c r="D13" s="118">
        <f t="shared" si="0"/>
        <v>64</v>
      </c>
      <c r="E13" s="111" t="s">
        <v>278</v>
      </c>
      <c r="F13" s="108"/>
      <c r="G13" s="108"/>
      <c r="H13" s="108"/>
      <c r="I13" s="108"/>
      <c r="J13" s="108"/>
      <c r="K13" s="108"/>
      <c r="L13" s="226"/>
    </row>
    <row r="14" spans="1:12" s="107" customFormat="1" ht="15.75" customHeight="1" x14ac:dyDescent="0.2">
      <c r="A14" s="219" t="s">
        <v>246</v>
      </c>
      <c r="B14" s="108"/>
      <c r="C14" s="113">
        <v>6</v>
      </c>
      <c r="D14" s="118">
        <f t="shared" si="0"/>
        <v>120</v>
      </c>
      <c r="E14" s="111" t="s">
        <v>247</v>
      </c>
      <c r="F14" s="108"/>
      <c r="G14" s="108"/>
      <c r="H14" s="108"/>
      <c r="I14" s="108"/>
      <c r="J14" s="108"/>
      <c r="K14" s="108"/>
      <c r="L14" s="226"/>
    </row>
    <row r="15" spans="1:12" s="147" customFormat="1" ht="15.75" customHeight="1" x14ac:dyDescent="0.2">
      <c r="A15" s="239"/>
      <c r="B15" s="144"/>
      <c r="C15" s="144"/>
      <c r="D15" s="145"/>
      <c r="E15" s="146"/>
      <c r="F15" s="144"/>
      <c r="G15" s="144"/>
      <c r="H15" s="144"/>
      <c r="I15" s="144"/>
      <c r="J15" s="144"/>
      <c r="K15" s="144"/>
      <c r="L15" s="240"/>
    </row>
    <row r="16" spans="1:12" s="107" customFormat="1" ht="15.75" customHeight="1" x14ac:dyDescent="0.2">
      <c r="A16" s="221"/>
      <c r="B16" s="143"/>
      <c r="C16" s="222"/>
      <c r="D16" s="222"/>
      <c r="E16" s="143"/>
      <c r="F16" s="143"/>
      <c r="G16" s="143"/>
      <c r="H16" s="143"/>
      <c r="I16" s="143"/>
      <c r="J16" s="143"/>
      <c r="K16" s="143"/>
      <c r="L16" s="220"/>
    </row>
    <row r="17" spans="1:12" s="107" customFormat="1" ht="15.75" customHeight="1" x14ac:dyDescent="0.2">
      <c r="A17" s="224" t="s">
        <v>263</v>
      </c>
      <c r="B17" s="104"/>
      <c r="C17" s="104"/>
      <c r="D17" s="106"/>
      <c r="E17" s="106"/>
      <c r="F17" s="106"/>
      <c r="G17" s="106"/>
      <c r="H17" s="106"/>
      <c r="I17" s="106"/>
      <c r="J17" s="106"/>
      <c r="K17" s="227"/>
      <c r="L17" s="228"/>
    </row>
    <row r="18" spans="1:12" s="107" customFormat="1" ht="15.75" customHeight="1" x14ac:dyDescent="0.2">
      <c r="A18" s="229" t="s">
        <v>248</v>
      </c>
      <c r="B18" s="108"/>
      <c r="C18" s="108"/>
      <c r="D18" s="142">
        <v>50</v>
      </c>
      <c r="E18" s="111" t="s">
        <v>250</v>
      </c>
      <c r="F18" s="108"/>
      <c r="G18" s="108"/>
      <c r="H18" s="108"/>
      <c r="I18" s="108"/>
      <c r="J18" s="108"/>
      <c r="K18" s="108"/>
      <c r="L18" s="226"/>
    </row>
    <row r="19" spans="1:12" s="107" customFormat="1" ht="15.75" customHeight="1" x14ac:dyDescent="0.2">
      <c r="A19" s="229" t="s">
        <v>264</v>
      </c>
      <c r="B19" s="108"/>
      <c r="C19" s="108"/>
      <c r="D19" s="142">
        <v>10</v>
      </c>
      <c r="E19" s="111" t="s">
        <v>267</v>
      </c>
      <c r="F19" s="108"/>
      <c r="G19" s="108"/>
      <c r="H19" s="108"/>
      <c r="I19" s="108"/>
      <c r="J19" s="108"/>
      <c r="K19" s="108"/>
      <c r="L19" s="226"/>
    </row>
    <row r="20" spans="1:12" s="107" customFormat="1" ht="15.75" customHeight="1" x14ac:dyDescent="0.2">
      <c r="A20" s="229" t="s">
        <v>265</v>
      </c>
      <c r="B20" s="108"/>
      <c r="C20" s="108"/>
      <c r="D20" s="142">
        <v>55</v>
      </c>
      <c r="E20" s="111" t="s">
        <v>268</v>
      </c>
      <c r="F20" s="108"/>
      <c r="G20" s="108"/>
      <c r="H20" s="108"/>
      <c r="I20" s="108"/>
      <c r="J20" s="108"/>
      <c r="K20" s="108"/>
      <c r="L20" s="226"/>
    </row>
    <row r="21" spans="1:12" s="107" customFormat="1" ht="15.75" customHeight="1" x14ac:dyDescent="0.2">
      <c r="A21" s="229" t="s">
        <v>266</v>
      </c>
      <c r="B21" s="108"/>
      <c r="C21" s="108"/>
      <c r="D21" s="142">
        <v>125</v>
      </c>
      <c r="E21" s="111" t="s">
        <v>268</v>
      </c>
      <c r="F21" s="108"/>
      <c r="G21" s="108"/>
      <c r="H21" s="108"/>
      <c r="I21" s="108"/>
      <c r="J21" s="108"/>
      <c r="K21" s="108"/>
      <c r="L21" s="226"/>
    </row>
    <row r="22" spans="1:12" s="107" customFormat="1" ht="15.75" customHeight="1" x14ac:dyDescent="0.2">
      <c r="A22" s="229" t="s">
        <v>271</v>
      </c>
      <c r="B22" s="108"/>
      <c r="C22" s="108"/>
      <c r="D22" s="142">
        <v>35</v>
      </c>
      <c r="E22" s="111" t="s">
        <v>269</v>
      </c>
      <c r="F22" s="108"/>
      <c r="G22" s="108"/>
      <c r="H22" s="108"/>
      <c r="I22" s="108"/>
      <c r="J22" s="108"/>
      <c r="K22" s="108"/>
      <c r="L22" s="226"/>
    </row>
    <row r="23" spans="1:12" s="107" customFormat="1" ht="15.75" customHeight="1" x14ac:dyDescent="0.2">
      <c r="A23" s="229" t="s">
        <v>270</v>
      </c>
      <c r="B23" s="108"/>
      <c r="C23" s="108"/>
      <c r="D23" s="142">
        <v>90</v>
      </c>
      <c r="E23" s="111" t="s">
        <v>272</v>
      </c>
      <c r="F23" s="108"/>
      <c r="G23" s="108"/>
      <c r="H23" s="108"/>
      <c r="I23" s="108"/>
      <c r="J23" s="108"/>
      <c r="K23" s="108"/>
      <c r="L23" s="226"/>
    </row>
    <row r="24" spans="1:12" s="107" customFormat="1" ht="15.75" customHeight="1" x14ac:dyDescent="0.2">
      <c r="A24" s="230"/>
      <c r="B24" s="231"/>
      <c r="C24" s="231"/>
      <c r="D24" s="143"/>
      <c r="E24" s="143"/>
      <c r="F24" s="143"/>
      <c r="G24" s="143"/>
      <c r="H24" s="143"/>
      <c r="I24" s="143"/>
      <c r="J24" s="143"/>
      <c r="K24" s="143"/>
      <c r="L24" s="220"/>
    </row>
    <row r="25" spans="1:12" s="107" customFormat="1" ht="15.75" customHeight="1" x14ac:dyDescent="0.2">
      <c r="A25" s="230"/>
      <c r="B25" s="231"/>
      <c r="C25" s="231"/>
      <c r="D25" s="143"/>
      <c r="E25" s="143"/>
      <c r="F25" s="143"/>
      <c r="G25" s="143"/>
      <c r="H25" s="143"/>
      <c r="I25" s="143"/>
      <c r="J25" s="143"/>
      <c r="K25" s="143"/>
      <c r="L25" s="220"/>
    </row>
    <row r="26" spans="1:12" s="107" customFormat="1" ht="15.75" customHeight="1" thickBot="1" x14ac:dyDescent="0.25">
      <c r="A26" s="232" t="s">
        <v>75</v>
      </c>
      <c r="B26" s="233"/>
      <c r="C26" s="233"/>
      <c r="D26" s="234">
        <f>SUM(D11:D16,D18:D25)</f>
        <v>934</v>
      </c>
      <c r="E26" s="235"/>
      <c r="F26" s="235"/>
      <c r="G26" s="235"/>
      <c r="H26" s="235"/>
      <c r="I26" s="235"/>
      <c r="J26" s="235"/>
      <c r="K26" s="235"/>
      <c r="L26" s="236"/>
    </row>
    <row r="27" spans="1:12" ht="13.5" thickTop="1" x14ac:dyDescent="0.2"/>
    <row r="35" spans="17:20" x14ac:dyDescent="0.2">
      <c r="Q35" s="107"/>
      <c r="R35" s="107"/>
      <c r="S35" s="119"/>
      <c r="T35" s="119"/>
    </row>
    <row r="36" spans="17:20" x14ac:dyDescent="0.2">
      <c r="Q36" s="107"/>
      <c r="R36" s="107"/>
      <c r="S36" s="119"/>
      <c r="T36" s="119"/>
    </row>
    <row r="37" spans="17:20" x14ac:dyDescent="0.2">
      <c r="Q37" s="107"/>
      <c r="R37" s="107"/>
      <c r="S37" s="119"/>
      <c r="T37" s="119"/>
    </row>
    <row r="38" spans="17:20" x14ac:dyDescent="0.2">
      <c r="Q38" s="107"/>
      <c r="R38" s="107"/>
      <c r="S38" s="119"/>
      <c r="T38" s="119"/>
    </row>
    <row r="39" spans="17:20" x14ac:dyDescent="0.2">
      <c r="Q39" s="107"/>
      <c r="R39" s="107"/>
      <c r="S39" s="119"/>
      <c r="T39" s="119"/>
    </row>
    <row r="40" spans="17:20" x14ac:dyDescent="0.2">
      <c r="Q40" s="107"/>
      <c r="R40" s="107"/>
      <c r="S40" s="119"/>
      <c r="T40" s="119"/>
    </row>
    <row r="41" spans="17:20" x14ac:dyDescent="0.2">
      <c r="Q41" s="107"/>
      <c r="R41" s="107"/>
      <c r="S41" s="107"/>
      <c r="T41" s="12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5F353-32B0-43EA-9FB1-7B6193070649}">
  <sheetPr>
    <tabColor theme="9" tint="-0.249977111117893"/>
  </sheetPr>
  <dimension ref="A1:G7"/>
  <sheetViews>
    <sheetView zoomScaleNormal="100" workbookViewId="0">
      <pane ySplit="1" topLeftCell="A2" activePane="bottomLeft" state="frozen"/>
      <selection pane="bottomLeft" activeCell="H22" sqref="H22"/>
    </sheetView>
  </sheetViews>
  <sheetFormatPr baseColWidth="10" defaultRowHeight="12.75" x14ac:dyDescent="0.2"/>
  <cols>
    <col min="1" max="1" width="27.7109375" customWidth="1"/>
    <col min="3" max="3" width="3.140625" customWidth="1"/>
  </cols>
  <sheetData>
    <row r="1" spans="1:7" s="140" customFormat="1" ht="29.25" customHeight="1" x14ac:dyDescent="0.2">
      <c r="A1" s="140" t="s">
        <v>279</v>
      </c>
    </row>
    <row r="2" spans="1:7" x14ac:dyDescent="0.2">
      <c r="A2" s="153" t="s">
        <v>283</v>
      </c>
      <c r="B2" s="154" t="s">
        <v>74</v>
      </c>
      <c r="C2" s="153"/>
      <c r="D2" s="154" t="s">
        <v>284</v>
      </c>
      <c r="E2" s="124"/>
      <c r="F2" s="124"/>
      <c r="G2" s="124"/>
    </row>
    <row r="3" spans="1:7" x14ac:dyDescent="0.2">
      <c r="A3" s="150" t="s">
        <v>12</v>
      </c>
      <c r="B3" s="149">
        <f>SUM(B4:B7)</f>
        <v>1</v>
      </c>
      <c r="D3" s="157">
        <v>852</v>
      </c>
    </row>
    <row r="4" spans="1:7" x14ac:dyDescent="0.2">
      <c r="A4" s="151" t="s">
        <v>280</v>
      </c>
      <c r="B4" s="148">
        <v>7.0000000000000007E-2</v>
      </c>
      <c r="C4" s="155"/>
      <c r="D4" s="158">
        <f>$D$3*B4</f>
        <v>59.640000000000008</v>
      </c>
    </row>
    <row r="5" spans="1:7" x14ac:dyDescent="0.2">
      <c r="A5" s="152" t="s">
        <v>281</v>
      </c>
      <c r="B5" s="148">
        <v>0.23</v>
      </c>
      <c r="C5" s="156"/>
      <c r="D5" s="159">
        <f>$D$3*B5</f>
        <v>195.96</v>
      </c>
    </row>
    <row r="6" spans="1:7" x14ac:dyDescent="0.2">
      <c r="A6" s="152" t="s">
        <v>282</v>
      </c>
      <c r="B6" s="148">
        <v>0.35</v>
      </c>
      <c r="C6" s="156"/>
      <c r="D6" s="159">
        <f t="shared" ref="D6:D7" si="0">$D$3*B6</f>
        <v>298.2</v>
      </c>
    </row>
    <row r="7" spans="1:7" x14ac:dyDescent="0.2">
      <c r="A7" s="152" t="s">
        <v>22</v>
      </c>
      <c r="B7" s="148">
        <v>0.35</v>
      </c>
      <c r="C7" s="156"/>
      <c r="D7" s="159">
        <f t="shared" si="0"/>
        <v>298.2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8761D"/>
    <outlinePr summaryBelow="0" summaryRight="0"/>
  </sheetPr>
  <dimension ref="A1:AH1001"/>
  <sheetViews>
    <sheetView workbookViewId="0">
      <pane ySplit="3" topLeftCell="A4" activePane="bottomLeft" state="frozen"/>
      <selection pane="bottomLeft" sqref="A1:XFD1"/>
    </sheetView>
  </sheetViews>
  <sheetFormatPr baseColWidth="10" defaultColWidth="14.42578125" defaultRowHeight="15" customHeight="1" x14ac:dyDescent="0.2"/>
  <cols>
    <col min="1" max="1" width="30.85546875" customWidth="1"/>
    <col min="2" max="2" width="10.7109375" customWidth="1"/>
    <col min="3" max="3" width="4.42578125" customWidth="1"/>
    <col min="4" max="4" width="10.85546875" customWidth="1"/>
    <col min="5" max="5" width="4.42578125" customWidth="1"/>
    <col min="6" max="6" width="10.85546875" customWidth="1"/>
    <col min="7" max="7" width="4.42578125" customWidth="1"/>
    <col min="8" max="8" width="10.85546875" customWidth="1"/>
    <col min="9" max="9" width="4.42578125" customWidth="1"/>
    <col min="10" max="10" width="10.85546875" customWidth="1"/>
    <col min="11" max="11" width="4.42578125" customWidth="1"/>
    <col min="12" max="12" width="10.85546875" customWidth="1"/>
    <col min="13" max="13" width="4.42578125" customWidth="1"/>
    <col min="14" max="14" width="10.85546875" customWidth="1"/>
    <col min="15" max="15" width="4.42578125" customWidth="1"/>
    <col min="16" max="16" width="10.85546875" customWidth="1"/>
    <col min="17" max="17" width="4.42578125" customWidth="1"/>
    <col min="18" max="18" width="10.85546875" customWidth="1"/>
    <col min="19" max="19" width="4.42578125" customWidth="1"/>
    <col min="20" max="20" width="10.85546875" customWidth="1"/>
    <col min="21" max="21" width="4.42578125" customWidth="1"/>
    <col min="22" max="22" width="10.85546875" customWidth="1"/>
    <col min="23" max="23" width="4.42578125" customWidth="1"/>
    <col min="24" max="24" width="10.85546875" customWidth="1"/>
    <col min="25" max="25" width="4.42578125" customWidth="1"/>
    <col min="26" max="26" width="10.85546875" customWidth="1"/>
  </cols>
  <sheetData>
    <row r="1" spans="1:34" s="140" customFormat="1" ht="29.25" customHeight="1" x14ac:dyDescent="0.2">
      <c r="A1" s="140" t="s">
        <v>291</v>
      </c>
    </row>
    <row r="2" spans="1:34" ht="15.75" customHeight="1" x14ac:dyDescent="0.2">
      <c r="A2" s="54"/>
      <c r="B2" s="2"/>
      <c r="C2" s="54" t="s">
        <v>197</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75" customHeight="1" x14ac:dyDescent="0.2">
      <c r="A3" s="92" t="s">
        <v>146</v>
      </c>
      <c r="B3" s="97" t="s">
        <v>198</v>
      </c>
      <c r="C3" s="121" t="s">
        <v>0</v>
      </c>
      <c r="D3" s="122"/>
      <c r="E3" s="121" t="s">
        <v>1</v>
      </c>
      <c r="F3" s="122"/>
      <c r="G3" s="121" t="s">
        <v>2</v>
      </c>
      <c r="H3" s="122"/>
      <c r="I3" s="121" t="s">
        <v>3</v>
      </c>
      <c r="J3" s="122"/>
      <c r="K3" s="121" t="s">
        <v>4</v>
      </c>
      <c r="L3" s="122"/>
      <c r="M3" s="121" t="s">
        <v>5</v>
      </c>
      <c r="N3" s="122"/>
      <c r="O3" s="121" t="s">
        <v>6</v>
      </c>
      <c r="P3" s="122"/>
      <c r="Q3" s="121" t="s">
        <v>7</v>
      </c>
      <c r="R3" s="122"/>
      <c r="S3" s="121" t="s">
        <v>8</v>
      </c>
      <c r="T3" s="122"/>
      <c r="U3" s="121" t="s">
        <v>9</v>
      </c>
      <c r="V3" s="122"/>
      <c r="W3" s="121" t="s">
        <v>10</v>
      </c>
      <c r="X3" s="122"/>
      <c r="Y3" s="121" t="s">
        <v>11</v>
      </c>
      <c r="Z3" s="122"/>
      <c r="AA3" s="98" t="s">
        <v>102</v>
      </c>
      <c r="AB3" s="92"/>
      <c r="AC3" s="92"/>
      <c r="AD3" s="92"/>
      <c r="AE3" s="92"/>
      <c r="AF3" s="92"/>
      <c r="AG3" s="92"/>
      <c r="AH3" s="92"/>
    </row>
    <row r="4" spans="1:34" ht="15.75" customHeight="1" x14ac:dyDescent="0.2">
      <c r="A4" s="12" t="s">
        <v>199</v>
      </c>
      <c r="B4" s="99">
        <v>7</v>
      </c>
      <c r="C4" s="12">
        <v>3</v>
      </c>
      <c r="D4" s="15">
        <f>$B$4*C4</f>
        <v>21</v>
      </c>
      <c r="E4" s="12">
        <v>1</v>
      </c>
      <c r="F4" s="15">
        <f>$B$4*E4</f>
        <v>7</v>
      </c>
      <c r="G4" s="12">
        <v>5</v>
      </c>
      <c r="H4" s="15">
        <f>$B$4*G4</f>
        <v>35</v>
      </c>
      <c r="I4" s="12"/>
      <c r="J4" s="15">
        <f>$B$4*I4</f>
        <v>0</v>
      </c>
      <c r="K4" s="12"/>
      <c r="L4" s="15">
        <f>$B$4*K4</f>
        <v>0</v>
      </c>
      <c r="M4" s="12"/>
      <c r="N4" s="15">
        <f>$B$4*M4</f>
        <v>0</v>
      </c>
      <c r="O4" s="12"/>
      <c r="P4" s="15">
        <f>$B$4*O4</f>
        <v>0</v>
      </c>
      <c r="Q4" s="12"/>
      <c r="R4" s="15">
        <f>$B$4*Q4</f>
        <v>0</v>
      </c>
      <c r="S4" s="12"/>
      <c r="T4" s="15">
        <f>$B$4*S4</f>
        <v>0</v>
      </c>
      <c r="U4" s="12"/>
      <c r="V4" s="15">
        <f>$B$4*U4</f>
        <v>0</v>
      </c>
      <c r="W4" s="12"/>
      <c r="X4" s="15">
        <f>$B$4*W4</f>
        <v>0</v>
      </c>
      <c r="Y4" s="12"/>
      <c r="Z4" s="15">
        <f>$B$4*Y4</f>
        <v>0</v>
      </c>
      <c r="AA4" s="94">
        <f t="shared" ref="AA4:AA25" si="0">SUM(C4:Y4)</f>
        <v>72</v>
      </c>
    </row>
    <row r="5" spans="1:34" ht="15.75" customHeight="1" x14ac:dyDescent="0.2">
      <c r="A5" s="12" t="s">
        <v>200</v>
      </c>
      <c r="B5" s="99">
        <v>8</v>
      </c>
      <c r="C5" s="12"/>
      <c r="D5" s="15">
        <f>$B$5*C5</f>
        <v>0</v>
      </c>
      <c r="E5" s="12"/>
      <c r="F5" s="15">
        <f>$B$5*E5</f>
        <v>0</v>
      </c>
      <c r="G5" s="12"/>
      <c r="H5" s="15">
        <f>$B$5*G5</f>
        <v>0</v>
      </c>
      <c r="I5" s="12"/>
      <c r="J5" s="15">
        <f>$B$5*I5</f>
        <v>0</v>
      </c>
      <c r="K5" s="12"/>
      <c r="L5" s="15">
        <f>$B$5*K5</f>
        <v>0</v>
      </c>
      <c r="M5" s="12"/>
      <c r="N5" s="15">
        <f>$B$5*M5</f>
        <v>0</v>
      </c>
      <c r="O5" s="12"/>
      <c r="P5" s="15">
        <f>$B$5*O5</f>
        <v>0</v>
      </c>
      <c r="Q5" s="12"/>
      <c r="R5" s="15">
        <f>$B$5*Q5</f>
        <v>0</v>
      </c>
      <c r="S5" s="12"/>
      <c r="T5" s="15">
        <f>$B$5*S5</f>
        <v>0</v>
      </c>
      <c r="U5" s="12"/>
      <c r="V5" s="15">
        <f>$B$5*U5</f>
        <v>0</v>
      </c>
      <c r="W5" s="12"/>
      <c r="X5" s="15">
        <f>$B$5*W5</f>
        <v>0</v>
      </c>
      <c r="Y5" s="12"/>
      <c r="Z5" s="15">
        <f>$B$5*Y5</f>
        <v>0</v>
      </c>
      <c r="AA5" s="94">
        <f t="shared" si="0"/>
        <v>0</v>
      </c>
    </row>
    <row r="6" spans="1:34" ht="15.75" customHeight="1" x14ac:dyDescent="0.2">
      <c r="A6" s="12" t="s">
        <v>201</v>
      </c>
      <c r="B6" s="99">
        <v>16</v>
      </c>
      <c r="C6" s="12"/>
      <c r="D6" s="15">
        <f>$B$6*C6</f>
        <v>0</v>
      </c>
      <c r="E6" s="12"/>
      <c r="F6" s="15">
        <f>$B$6*E6</f>
        <v>0</v>
      </c>
      <c r="G6" s="12"/>
      <c r="H6" s="15">
        <f>$B$6*G6</f>
        <v>0</v>
      </c>
      <c r="I6" s="12"/>
      <c r="J6" s="15">
        <f>$B$6*I6</f>
        <v>0</v>
      </c>
      <c r="K6" s="12"/>
      <c r="L6" s="15">
        <f>$B$6*K6</f>
        <v>0</v>
      </c>
      <c r="M6" s="12"/>
      <c r="N6" s="15">
        <f>$B$6*M6</f>
        <v>0</v>
      </c>
      <c r="O6" s="12"/>
      <c r="P6" s="15">
        <f>$B$6*O6</f>
        <v>0</v>
      </c>
      <c r="Q6" s="12"/>
      <c r="R6" s="15">
        <f>$B$6*Q6</f>
        <v>0</v>
      </c>
      <c r="S6" s="12"/>
      <c r="T6" s="15">
        <f>$B$6*S6</f>
        <v>0</v>
      </c>
      <c r="U6" s="12"/>
      <c r="V6" s="15">
        <f>$B$6*U6</f>
        <v>0</v>
      </c>
      <c r="W6" s="12"/>
      <c r="X6" s="15">
        <f>$B$6*W6</f>
        <v>0</v>
      </c>
      <c r="Y6" s="12"/>
      <c r="Z6" s="15">
        <f>$B$6*Y6</f>
        <v>0</v>
      </c>
      <c r="AA6" s="94">
        <f t="shared" si="0"/>
        <v>0</v>
      </c>
    </row>
    <row r="7" spans="1:34" ht="15.75" customHeight="1" x14ac:dyDescent="0.2">
      <c r="A7" s="12" t="s">
        <v>202</v>
      </c>
      <c r="B7" s="99">
        <v>4</v>
      </c>
      <c r="C7" s="12"/>
      <c r="D7" s="15">
        <f>$B$7*C7</f>
        <v>0</v>
      </c>
      <c r="E7" s="12"/>
      <c r="F7" s="15">
        <f>$B$7*E7</f>
        <v>0</v>
      </c>
      <c r="G7" s="12"/>
      <c r="H7" s="15">
        <f>$B$7*G7</f>
        <v>0</v>
      </c>
      <c r="I7" s="12"/>
      <c r="J7" s="15">
        <f>$B$7*I7</f>
        <v>0</v>
      </c>
      <c r="K7" s="12"/>
      <c r="L7" s="15">
        <f>$B$7*K7</f>
        <v>0</v>
      </c>
      <c r="M7" s="12"/>
      <c r="N7" s="15">
        <f>$B$7*M7</f>
        <v>0</v>
      </c>
      <c r="O7" s="12"/>
      <c r="P7" s="15">
        <f>$B$7*O7</f>
        <v>0</v>
      </c>
      <c r="Q7" s="12"/>
      <c r="R7" s="15">
        <f>$B$7*Q7</f>
        <v>0</v>
      </c>
      <c r="S7" s="12"/>
      <c r="T7" s="15">
        <f>$B$7*S7</f>
        <v>0</v>
      </c>
      <c r="U7" s="12"/>
      <c r="V7" s="15">
        <f>$B$7*U7</f>
        <v>0</v>
      </c>
      <c r="W7" s="12"/>
      <c r="X7" s="15">
        <f>$B$7*W7</f>
        <v>0</v>
      </c>
      <c r="Y7" s="12"/>
      <c r="Z7" s="15">
        <f>$B$7*Y7</f>
        <v>0</v>
      </c>
      <c r="AA7" s="94">
        <f t="shared" si="0"/>
        <v>0</v>
      </c>
    </row>
    <row r="8" spans="1:34" ht="15.75" customHeight="1" x14ac:dyDescent="0.2">
      <c r="A8" s="12" t="s">
        <v>203</v>
      </c>
      <c r="B8" s="99">
        <v>7</v>
      </c>
      <c r="C8" s="12"/>
      <c r="D8" s="15">
        <f>$B$8*C8</f>
        <v>0</v>
      </c>
      <c r="E8" s="12"/>
      <c r="F8" s="15">
        <f>$B$8*E8</f>
        <v>0</v>
      </c>
      <c r="G8" s="12"/>
      <c r="H8" s="15">
        <f>$B$8*G8</f>
        <v>0</v>
      </c>
      <c r="I8" s="12"/>
      <c r="J8" s="15">
        <f>$B$8*I8</f>
        <v>0</v>
      </c>
      <c r="K8" s="12"/>
      <c r="L8" s="15">
        <f>$B$8*K8</f>
        <v>0</v>
      </c>
      <c r="M8" s="12"/>
      <c r="N8" s="15">
        <f>$B$8*M8</f>
        <v>0</v>
      </c>
      <c r="O8" s="12"/>
      <c r="P8" s="15">
        <f>$B$8*O8</f>
        <v>0</v>
      </c>
      <c r="Q8" s="12"/>
      <c r="R8" s="15">
        <f>$B$8*Q8</f>
        <v>0</v>
      </c>
      <c r="S8" s="12"/>
      <c r="T8" s="15">
        <f>$B$8*S8</f>
        <v>0</v>
      </c>
      <c r="U8" s="12"/>
      <c r="V8" s="15">
        <f>$B$8*U8</f>
        <v>0</v>
      </c>
      <c r="W8" s="12"/>
      <c r="X8" s="15">
        <f>$B$8*W8</f>
        <v>0</v>
      </c>
      <c r="Y8" s="12"/>
      <c r="Z8" s="15">
        <f>$B$8*Y8</f>
        <v>0</v>
      </c>
      <c r="AA8" s="94">
        <f t="shared" si="0"/>
        <v>0</v>
      </c>
    </row>
    <row r="9" spans="1:34" ht="15.75" customHeight="1" x14ac:dyDescent="0.2">
      <c r="A9" s="12" t="s">
        <v>204</v>
      </c>
      <c r="B9" s="99">
        <v>6</v>
      </c>
      <c r="C9" s="12"/>
      <c r="D9" s="15">
        <f>$B$9*C9</f>
        <v>0</v>
      </c>
      <c r="E9" s="12"/>
      <c r="F9" s="15">
        <f>$B$9*E9</f>
        <v>0</v>
      </c>
      <c r="G9" s="12"/>
      <c r="H9" s="15">
        <f>$B$9*G9</f>
        <v>0</v>
      </c>
      <c r="I9" s="12"/>
      <c r="J9" s="15">
        <f>$B$9*I9</f>
        <v>0</v>
      </c>
      <c r="K9" s="18"/>
      <c r="L9" s="15">
        <f>$B$9*K9</f>
        <v>0</v>
      </c>
      <c r="M9" s="18"/>
      <c r="N9" s="15">
        <f>$B$9*M9</f>
        <v>0</v>
      </c>
      <c r="O9" s="18"/>
      <c r="P9" s="15">
        <f>$B$9*O9</f>
        <v>0</v>
      </c>
      <c r="Q9" s="12"/>
      <c r="R9" s="15">
        <f>$B$9*Q9</f>
        <v>0</v>
      </c>
      <c r="S9" s="12"/>
      <c r="T9" s="15">
        <f>$B$9*S9</f>
        <v>0</v>
      </c>
      <c r="U9" s="12"/>
      <c r="V9" s="15">
        <f>$B$9*U9</f>
        <v>0</v>
      </c>
      <c r="W9" s="12"/>
      <c r="X9" s="15">
        <f>$B$9*W9</f>
        <v>0</v>
      </c>
      <c r="Y9" s="12"/>
      <c r="Z9" s="15">
        <f>$B$9*Y9</f>
        <v>0</v>
      </c>
      <c r="AA9" s="94">
        <f t="shared" si="0"/>
        <v>0</v>
      </c>
    </row>
    <row r="10" spans="1:34" ht="15.75" customHeight="1" x14ac:dyDescent="0.2">
      <c r="A10" s="12" t="s">
        <v>205</v>
      </c>
      <c r="B10" s="99">
        <v>2</v>
      </c>
      <c r="C10" s="12"/>
      <c r="D10" s="15">
        <f>$B$10*C10</f>
        <v>0</v>
      </c>
      <c r="E10" s="12"/>
      <c r="F10" s="15">
        <f>$B$10*E10</f>
        <v>0</v>
      </c>
      <c r="G10" s="12"/>
      <c r="H10" s="15">
        <f>$B$10*G10</f>
        <v>0</v>
      </c>
      <c r="I10" s="12"/>
      <c r="J10" s="15">
        <f>$B$10*I10</f>
        <v>0</v>
      </c>
      <c r="K10" s="12"/>
      <c r="L10" s="15">
        <f>$B$10*K10</f>
        <v>0</v>
      </c>
      <c r="M10" s="12"/>
      <c r="N10" s="15">
        <f>$B$10*M10</f>
        <v>0</v>
      </c>
      <c r="O10" s="12"/>
      <c r="P10" s="15">
        <f>$B$10*O10</f>
        <v>0</v>
      </c>
      <c r="Q10" s="12"/>
      <c r="R10" s="15">
        <f>$B$10*Q10</f>
        <v>0</v>
      </c>
      <c r="S10" s="12"/>
      <c r="T10" s="15">
        <f>$B$10*S10</f>
        <v>0</v>
      </c>
      <c r="U10" s="12"/>
      <c r="V10" s="15">
        <f>$B$10*U10</f>
        <v>0</v>
      </c>
      <c r="W10" s="12"/>
      <c r="X10" s="15">
        <f>$B$10*W10</f>
        <v>0</v>
      </c>
      <c r="Y10" s="12"/>
      <c r="Z10" s="15">
        <f>$B$10*Y10</f>
        <v>0</v>
      </c>
      <c r="AA10" s="94">
        <f t="shared" si="0"/>
        <v>0</v>
      </c>
    </row>
    <row r="11" spans="1:34" ht="15.75" customHeight="1" x14ac:dyDescent="0.2">
      <c r="A11" s="12" t="s">
        <v>206</v>
      </c>
      <c r="B11" s="99">
        <v>2</v>
      </c>
      <c r="C11" s="12"/>
      <c r="D11" s="15">
        <f>$B$11*C11</f>
        <v>0</v>
      </c>
      <c r="E11" s="12"/>
      <c r="F11" s="15">
        <f>$B$11*E11</f>
        <v>0</v>
      </c>
      <c r="G11" s="12"/>
      <c r="H11" s="15">
        <f>$B$11*G11</f>
        <v>0</v>
      </c>
      <c r="I11" s="12"/>
      <c r="J11" s="15">
        <f>$B$11*I11</f>
        <v>0</v>
      </c>
      <c r="K11" s="12"/>
      <c r="L11" s="15">
        <f>$B$11*K11</f>
        <v>0</v>
      </c>
      <c r="M11" s="12"/>
      <c r="N11" s="15">
        <f>$B$11*M11</f>
        <v>0</v>
      </c>
      <c r="O11" s="12"/>
      <c r="P11" s="15">
        <f>$B$11*O11</f>
        <v>0</v>
      </c>
      <c r="Q11" s="12"/>
      <c r="R11" s="15">
        <f>$B$11*Q11</f>
        <v>0</v>
      </c>
      <c r="S11" s="12"/>
      <c r="T11" s="15">
        <f>$B$11*S11</f>
        <v>0</v>
      </c>
      <c r="U11" s="12"/>
      <c r="V11" s="15">
        <f>$B$11*U11</f>
        <v>0</v>
      </c>
      <c r="W11" s="12"/>
      <c r="X11" s="15">
        <f>$B$11*W11</f>
        <v>0</v>
      </c>
      <c r="Y11" s="12"/>
      <c r="Z11" s="15">
        <f>$B$11*Y11</f>
        <v>0</v>
      </c>
      <c r="AA11" s="94">
        <f t="shared" si="0"/>
        <v>0</v>
      </c>
    </row>
    <row r="12" spans="1:34" ht="15.75" customHeight="1" x14ac:dyDescent="0.2">
      <c r="A12" s="12" t="s">
        <v>207</v>
      </c>
      <c r="B12" s="99">
        <v>8</v>
      </c>
      <c r="C12" s="12"/>
      <c r="D12" s="15">
        <f>$B$12*C12</f>
        <v>0</v>
      </c>
      <c r="E12" s="12"/>
      <c r="F12" s="15">
        <f>$B$12*E12</f>
        <v>0</v>
      </c>
      <c r="G12" s="12"/>
      <c r="H12" s="15">
        <f>$B$12*G12</f>
        <v>0</v>
      </c>
      <c r="I12" s="18"/>
      <c r="J12" s="15">
        <f>$B$12*I12</f>
        <v>0</v>
      </c>
      <c r="K12" s="18"/>
      <c r="L12" s="15">
        <f>$B$12*K12</f>
        <v>0</v>
      </c>
      <c r="M12" s="18"/>
      <c r="N12" s="15">
        <f>$B$12*M12</f>
        <v>0</v>
      </c>
      <c r="O12" s="12"/>
      <c r="P12" s="15">
        <f>$B$12*O12</f>
        <v>0</v>
      </c>
      <c r="Q12" s="12"/>
      <c r="R12" s="15">
        <f>$B$12*Q12</f>
        <v>0</v>
      </c>
      <c r="S12" s="12"/>
      <c r="T12" s="15">
        <f>$B$12*S12</f>
        <v>0</v>
      </c>
      <c r="U12" s="12"/>
      <c r="V12" s="15">
        <f>$B$12*U12</f>
        <v>0</v>
      </c>
      <c r="W12" s="12"/>
      <c r="X12" s="15">
        <f>$B$12*W12</f>
        <v>0</v>
      </c>
      <c r="Y12" s="12"/>
      <c r="Z12" s="15">
        <f>$B$12*Y12</f>
        <v>0</v>
      </c>
      <c r="AA12" s="94">
        <f t="shared" si="0"/>
        <v>0</v>
      </c>
    </row>
    <row r="13" spans="1:34" ht="15.75" customHeight="1" x14ac:dyDescent="0.2">
      <c r="A13" s="12" t="s">
        <v>208</v>
      </c>
      <c r="B13" s="99">
        <v>16</v>
      </c>
      <c r="C13" s="12"/>
      <c r="D13" s="15">
        <f>$B$13*C13</f>
        <v>0</v>
      </c>
      <c r="E13" s="12"/>
      <c r="F13" s="15">
        <f>$B$13*E13</f>
        <v>0</v>
      </c>
      <c r="G13" s="12"/>
      <c r="H13" s="15">
        <f>$B$13*G13</f>
        <v>0</v>
      </c>
      <c r="I13" s="12"/>
      <c r="J13" s="15">
        <f>$B$13*I13</f>
        <v>0</v>
      </c>
      <c r="K13" s="12"/>
      <c r="L13" s="15">
        <f>$B$13*K13</f>
        <v>0</v>
      </c>
      <c r="M13" s="12"/>
      <c r="N13" s="15">
        <f>$B$13*M13</f>
        <v>0</v>
      </c>
      <c r="O13" s="12"/>
      <c r="P13" s="15">
        <f>$B$13*O13</f>
        <v>0</v>
      </c>
      <c r="Q13" s="12"/>
      <c r="R13" s="15">
        <f>$B$13*Q13</f>
        <v>0</v>
      </c>
      <c r="S13" s="12"/>
      <c r="T13" s="15">
        <f>$B$13*S13</f>
        <v>0</v>
      </c>
      <c r="U13" s="12"/>
      <c r="V13" s="15">
        <f>$B$13*U13</f>
        <v>0</v>
      </c>
      <c r="W13" s="12"/>
      <c r="X13" s="15">
        <f>$B$13*W13</f>
        <v>0</v>
      </c>
      <c r="Y13" s="12"/>
      <c r="Z13" s="15">
        <f>$B$13*Y13</f>
        <v>0</v>
      </c>
      <c r="AA13" s="94">
        <f t="shared" si="0"/>
        <v>0</v>
      </c>
    </row>
    <row r="14" spans="1:34" ht="15.75" customHeight="1" x14ac:dyDescent="0.2">
      <c r="A14" s="12" t="s">
        <v>209</v>
      </c>
      <c r="B14" s="99">
        <v>1</v>
      </c>
      <c r="C14" s="12"/>
      <c r="D14" s="15">
        <f>$B$14*C14</f>
        <v>0</v>
      </c>
      <c r="E14" s="12"/>
      <c r="F14" s="15">
        <f>$B$14*E14</f>
        <v>0</v>
      </c>
      <c r="G14" s="12"/>
      <c r="H14" s="15">
        <f>$B$14*G14</f>
        <v>0</v>
      </c>
      <c r="I14" s="12"/>
      <c r="J14" s="15">
        <f>$B$14*I14</f>
        <v>0</v>
      </c>
      <c r="K14" s="12"/>
      <c r="L14" s="15">
        <f>$B$14*K14</f>
        <v>0</v>
      </c>
      <c r="M14" s="12"/>
      <c r="N14" s="15">
        <f>$B$14*M14</f>
        <v>0</v>
      </c>
      <c r="O14" s="12"/>
      <c r="P14" s="15">
        <f>$B$14*O14</f>
        <v>0</v>
      </c>
      <c r="Q14" s="12"/>
      <c r="R14" s="15">
        <f>$B$14*Q14</f>
        <v>0</v>
      </c>
      <c r="S14" s="12"/>
      <c r="T14" s="15">
        <f>$B$14*S14</f>
        <v>0</v>
      </c>
      <c r="U14" s="12"/>
      <c r="V14" s="15">
        <f>$B$14*U14</f>
        <v>0</v>
      </c>
      <c r="W14" s="12"/>
      <c r="X14" s="15">
        <f>$B$14*W14</f>
        <v>0</v>
      </c>
      <c r="Y14" s="12"/>
      <c r="Z14" s="15">
        <f>$B$14*Y14</f>
        <v>0</v>
      </c>
      <c r="AA14" s="94">
        <f t="shared" si="0"/>
        <v>0</v>
      </c>
    </row>
    <row r="15" spans="1:34" ht="15.75" customHeight="1" x14ac:dyDescent="0.2">
      <c r="A15" s="12" t="s">
        <v>210</v>
      </c>
      <c r="B15" s="99">
        <v>8</v>
      </c>
      <c r="C15" s="12"/>
      <c r="D15" s="15">
        <f>$B$15*C15</f>
        <v>0</v>
      </c>
      <c r="E15" s="12"/>
      <c r="F15" s="15">
        <f>$B$15*E15</f>
        <v>0</v>
      </c>
      <c r="G15" s="12"/>
      <c r="H15" s="15">
        <f>$B$15*G15</f>
        <v>0</v>
      </c>
      <c r="I15" s="12"/>
      <c r="J15" s="15">
        <f>$B$15*I15</f>
        <v>0</v>
      </c>
      <c r="K15" s="12"/>
      <c r="L15" s="15">
        <f>$B$15*K15</f>
        <v>0</v>
      </c>
      <c r="M15" s="12"/>
      <c r="N15" s="15">
        <f>$B$15*M15</f>
        <v>0</v>
      </c>
      <c r="O15" s="12"/>
      <c r="P15" s="15">
        <f>$B$15*O15</f>
        <v>0</v>
      </c>
      <c r="Q15" s="12"/>
      <c r="R15" s="15">
        <f>$B$15*Q15</f>
        <v>0</v>
      </c>
      <c r="S15" s="12"/>
      <c r="T15" s="15">
        <f>$B$15*S15</f>
        <v>0</v>
      </c>
      <c r="U15" s="12"/>
      <c r="V15" s="15">
        <f>$B$15*U15</f>
        <v>0</v>
      </c>
      <c r="W15" s="12"/>
      <c r="X15" s="15">
        <f>$B$15*W15</f>
        <v>0</v>
      </c>
      <c r="Y15" s="12"/>
      <c r="Z15" s="15">
        <f>$B$15*Y15</f>
        <v>0</v>
      </c>
      <c r="AA15" s="94">
        <f t="shared" si="0"/>
        <v>0</v>
      </c>
    </row>
    <row r="16" spans="1:34" ht="15.75" customHeight="1" x14ac:dyDescent="0.2">
      <c r="A16" s="12" t="s">
        <v>211</v>
      </c>
      <c r="B16" s="99">
        <v>2</v>
      </c>
      <c r="C16" s="12"/>
      <c r="D16" s="15">
        <f>$B$16*C16</f>
        <v>0</v>
      </c>
      <c r="E16" s="12"/>
      <c r="F16" s="15">
        <f>$B$16*E16</f>
        <v>0</v>
      </c>
      <c r="G16" s="12"/>
      <c r="H16" s="15">
        <f>$B$16*G16</f>
        <v>0</v>
      </c>
      <c r="I16" s="12"/>
      <c r="J16" s="15">
        <f>$B$16*I16</f>
        <v>0</v>
      </c>
      <c r="K16" s="12"/>
      <c r="L16" s="15">
        <f>$B$16*K16</f>
        <v>0</v>
      </c>
      <c r="M16" s="12"/>
      <c r="N16" s="15">
        <f>$B$16*M16</f>
        <v>0</v>
      </c>
      <c r="O16" s="12"/>
      <c r="P16" s="15">
        <f>$B$16*O16</f>
        <v>0</v>
      </c>
      <c r="Q16" s="12"/>
      <c r="R16" s="15">
        <f>$B$16*Q16</f>
        <v>0</v>
      </c>
      <c r="S16" s="12"/>
      <c r="T16" s="15">
        <f>$B$16*S16</f>
        <v>0</v>
      </c>
      <c r="U16" s="12"/>
      <c r="V16" s="15">
        <f>$B$16*U16</f>
        <v>0</v>
      </c>
      <c r="W16" s="12"/>
      <c r="X16" s="15">
        <f>$B$16*W16</f>
        <v>0</v>
      </c>
      <c r="Y16" s="12"/>
      <c r="Z16" s="15">
        <f>$B$16*Y16</f>
        <v>0</v>
      </c>
      <c r="AA16" s="94">
        <f t="shared" si="0"/>
        <v>0</v>
      </c>
    </row>
    <row r="17" spans="1:34" ht="15.75" customHeight="1" x14ac:dyDescent="0.2">
      <c r="A17" s="12" t="s">
        <v>212</v>
      </c>
      <c r="B17" s="99">
        <v>4</v>
      </c>
      <c r="C17" s="12"/>
      <c r="D17" s="15">
        <f>$B$17*C17</f>
        <v>0</v>
      </c>
      <c r="E17" s="12"/>
      <c r="F17" s="15">
        <f>$B$17*E17</f>
        <v>0</v>
      </c>
      <c r="G17" s="12"/>
      <c r="H17" s="15">
        <f>$B$17*G17</f>
        <v>0</v>
      </c>
      <c r="I17" s="12"/>
      <c r="J17" s="15">
        <f>$B$17*I17</f>
        <v>0</v>
      </c>
      <c r="K17" s="12"/>
      <c r="L17" s="15">
        <f>$B$17*K17</f>
        <v>0</v>
      </c>
      <c r="M17" s="12"/>
      <c r="N17" s="15">
        <f>$B$17*M17</f>
        <v>0</v>
      </c>
      <c r="O17" s="12"/>
      <c r="P17" s="15">
        <f>$B$17*O17</f>
        <v>0</v>
      </c>
      <c r="Q17" s="12"/>
      <c r="R17" s="15">
        <f>$B$17*Q17</f>
        <v>0</v>
      </c>
      <c r="S17" s="12"/>
      <c r="T17" s="15">
        <f>$B$17*S17</f>
        <v>0</v>
      </c>
      <c r="U17" s="12"/>
      <c r="V17" s="15">
        <f>$B$17*U17</f>
        <v>0</v>
      </c>
      <c r="W17" s="12"/>
      <c r="X17" s="15">
        <f>$B$17*W17</f>
        <v>0</v>
      </c>
      <c r="Y17" s="12"/>
      <c r="Z17" s="15">
        <f>$B$17*Y17</f>
        <v>0</v>
      </c>
      <c r="AA17" s="94">
        <f t="shared" si="0"/>
        <v>0</v>
      </c>
    </row>
    <row r="18" spans="1:34" ht="15.75" customHeight="1" x14ac:dyDescent="0.2">
      <c r="A18" s="12" t="s">
        <v>213</v>
      </c>
      <c r="B18" s="99">
        <v>2</v>
      </c>
      <c r="C18" s="12"/>
      <c r="D18" s="15">
        <f>$B$18*C18</f>
        <v>0</v>
      </c>
      <c r="E18" s="12"/>
      <c r="F18" s="15">
        <f>$B$18*E18</f>
        <v>0</v>
      </c>
      <c r="G18" s="12"/>
      <c r="H18" s="15">
        <f>$B$18*G18</f>
        <v>0</v>
      </c>
      <c r="I18" s="12"/>
      <c r="J18" s="15">
        <f>$B$18*I18</f>
        <v>0</v>
      </c>
      <c r="K18" s="12"/>
      <c r="L18" s="15">
        <f>$B$18*K18</f>
        <v>0</v>
      </c>
      <c r="M18" s="12"/>
      <c r="N18" s="15">
        <f>$B$18*M18</f>
        <v>0</v>
      </c>
      <c r="O18" s="12"/>
      <c r="P18" s="15">
        <f>$B$18*O18</f>
        <v>0</v>
      </c>
      <c r="Q18" s="12"/>
      <c r="R18" s="15">
        <f>$B$18*Q18</f>
        <v>0</v>
      </c>
      <c r="S18" s="12"/>
      <c r="T18" s="15">
        <f>$B$18*S18</f>
        <v>0</v>
      </c>
      <c r="U18" s="12"/>
      <c r="V18" s="15">
        <f>$B$18*U18</f>
        <v>0</v>
      </c>
      <c r="W18" s="12"/>
      <c r="X18" s="15">
        <f>$B$18*W18</f>
        <v>0</v>
      </c>
      <c r="Y18" s="12"/>
      <c r="Z18" s="15">
        <f>$B$18*Y18</f>
        <v>0</v>
      </c>
      <c r="AA18" s="94">
        <f t="shared" si="0"/>
        <v>0</v>
      </c>
    </row>
    <row r="19" spans="1:34" ht="15.75" customHeight="1" x14ac:dyDescent="0.2">
      <c r="A19" s="12" t="s">
        <v>214</v>
      </c>
      <c r="B19" s="99">
        <v>2</v>
      </c>
      <c r="C19" s="12"/>
      <c r="D19" s="15">
        <f>$B$19*C19</f>
        <v>0</v>
      </c>
      <c r="E19" s="12"/>
      <c r="F19" s="15">
        <f>$B$19*E19</f>
        <v>0</v>
      </c>
      <c r="G19" s="12"/>
      <c r="H19" s="15">
        <f>$B$19*G19</f>
        <v>0</v>
      </c>
      <c r="I19" s="12"/>
      <c r="J19" s="15">
        <f>$B$19*I19</f>
        <v>0</v>
      </c>
      <c r="K19" s="12"/>
      <c r="L19" s="15">
        <f>$B$19*K19</f>
        <v>0</v>
      </c>
      <c r="M19" s="12"/>
      <c r="N19" s="15">
        <f>$B$19*M19</f>
        <v>0</v>
      </c>
      <c r="O19" s="12"/>
      <c r="P19" s="15">
        <f>$B$19*O19</f>
        <v>0</v>
      </c>
      <c r="Q19" s="12"/>
      <c r="R19" s="15">
        <f>$B$19*Q19</f>
        <v>0</v>
      </c>
      <c r="S19" s="12"/>
      <c r="T19" s="15">
        <f>$B$19*S19</f>
        <v>0</v>
      </c>
      <c r="U19" s="12"/>
      <c r="V19" s="15">
        <f>$B$19*U19</f>
        <v>0</v>
      </c>
      <c r="W19" s="12"/>
      <c r="X19" s="15">
        <f>$B$19*W19</f>
        <v>0</v>
      </c>
      <c r="Y19" s="12"/>
      <c r="Z19" s="15">
        <f>$B$19*Y19</f>
        <v>0</v>
      </c>
      <c r="AA19" s="94">
        <f t="shared" si="0"/>
        <v>0</v>
      </c>
    </row>
    <row r="20" spans="1:34" ht="15.75" customHeight="1" x14ac:dyDescent="0.2">
      <c r="A20" s="12" t="s">
        <v>215</v>
      </c>
      <c r="B20" s="99">
        <v>1</v>
      </c>
      <c r="C20" s="12"/>
      <c r="D20" s="15">
        <f>$B$20*C20</f>
        <v>0</v>
      </c>
      <c r="E20" s="12"/>
      <c r="F20" s="15">
        <f>$B$20*E20</f>
        <v>0</v>
      </c>
      <c r="G20" s="12"/>
      <c r="H20" s="15">
        <f>$B$20*G20</f>
        <v>0</v>
      </c>
      <c r="I20" s="12"/>
      <c r="J20" s="15">
        <f>$B$20*I20</f>
        <v>0</v>
      </c>
      <c r="K20" s="12"/>
      <c r="L20" s="15">
        <f>$B$20*K20</f>
        <v>0</v>
      </c>
      <c r="M20" s="12"/>
      <c r="N20" s="15">
        <f>$B$20*M20</f>
        <v>0</v>
      </c>
      <c r="O20" s="12"/>
      <c r="P20" s="15">
        <f>$B$20*O20</f>
        <v>0</v>
      </c>
      <c r="Q20" s="12"/>
      <c r="R20" s="15">
        <f>$B$20*Q20</f>
        <v>0</v>
      </c>
      <c r="S20" s="12"/>
      <c r="T20" s="15">
        <f>$B$20*S20</f>
        <v>0</v>
      </c>
      <c r="U20" s="12"/>
      <c r="V20" s="15">
        <f>$B$20*U20</f>
        <v>0</v>
      </c>
      <c r="W20" s="12"/>
      <c r="X20" s="15">
        <f>$B$20*W20</f>
        <v>0</v>
      </c>
      <c r="Y20" s="12"/>
      <c r="Z20" s="15">
        <f>$B$20*Y20</f>
        <v>0</v>
      </c>
      <c r="AA20" s="94">
        <f t="shared" si="0"/>
        <v>0</v>
      </c>
    </row>
    <row r="21" spans="1:34" ht="15.75" customHeight="1" x14ac:dyDescent="0.2">
      <c r="A21" s="12" t="s">
        <v>216</v>
      </c>
      <c r="B21" s="99">
        <v>3</v>
      </c>
      <c r="C21" s="12"/>
      <c r="D21" s="15">
        <f>$B$21*C21</f>
        <v>0</v>
      </c>
      <c r="E21" s="12"/>
      <c r="F21" s="15">
        <f>$B$21*E21</f>
        <v>0</v>
      </c>
      <c r="G21" s="12"/>
      <c r="H21" s="15">
        <f>$B$21*G21</f>
        <v>0</v>
      </c>
      <c r="I21" s="12"/>
      <c r="J21" s="15">
        <f>$B$21*I21</f>
        <v>0</v>
      </c>
      <c r="K21" s="12"/>
      <c r="L21" s="15">
        <f>$B$21*K21</f>
        <v>0</v>
      </c>
      <c r="M21" s="12"/>
      <c r="N21" s="15">
        <f>$B$21*M21</f>
        <v>0</v>
      </c>
      <c r="O21" s="12"/>
      <c r="P21" s="15">
        <f>$B$21*O21</f>
        <v>0</v>
      </c>
      <c r="Q21" s="12"/>
      <c r="R21" s="15">
        <f>$B$21*Q21</f>
        <v>0</v>
      </c>
      <c r="S21" s="12"/>
      <c r="T21" s="15">
        <f>$B$21*S21</f>
        <v>0</v>
      </c>
      <c r="U21" s="12"/>
      <c r="V21" s="15">
        <f>$B$21*U21</f>
        <v>0</v>
      </c>
      <c r="W21" s="12"/>
      <c r="X21" s="15">
        <f>$B$21*W21</f>
        <v>0</v>
      </c>
      <c r="Y21" s="12"/>
      <c r="Z21" s="15">
        <f>$B$21*Y21</f>
        <v>0</v>
      </c>
      <c r="AA21" s="94">
        <f t="shared" si="0"/>
        <v>0</v>
      </c>
    </row>
    <row r="22" spans="1:34" ht="15.75" customHeight="1" x14ac:dyDescent="0.2">
      <c r="A22" s="12" t="s">
        <v>217</v>
      </c>
      <c r="B22" s="99">
        <v>1</v>
      </c>
      <c r="C22" s="12"/>
      <c r="D22" s="15">
        <f>$B$22*C22</f>
        <v>0</v>
      </c>
      <c r="E22" s="12"/>
      <c r="F22" s="15">
        <f>$B$22*E22</f>
        <v>0</v>
      </c>
      <c r="G22" s="12"/>
      <c r="H22" s="15">
        <f>$B$22*G22</f>
        <v>0</v>
      </c>
      <c r="I22" s="12"/>
      <c r="J22" s="15">
        <f>$B$22*I22</f>
        <v>0</v>
      </c>
      <c r="K22" s="12"/>
      <c r="L22" s="15">
        <f>$B$22*K22</f>
        <v>0</v>
      </c>
      <c r="M22" s="12"/>
      <c r="N22" s="15">
        <f>$B$22*M22</f>
        <v>0</v>
      </c>
      <c r="O22" s="12"/>
      <c r="P22" s="15">
        <f>$B$22*O22</f>
        <v>0</v>
      </c>
      <c r="Q22" s="12"/>
      <c r="R22" s="15">
        <f>$B$22*Q22</f>
        <v>0</v>
      </c>
      <c r="S22" s="12"/>
      <c r="T22" s="15">
        <f>$B$22*S22</f>
        <v>0</v>
      </c>
      <c r="U22" s="12"/>
      <c r="V22" s="15">
        <f>$B$22*U22</f>
        <v>0</v>
      </c>
      <c r="W22" s="12"/>
      <c r="X22" s="15">
        <f>$B$22*W22</f>
        <v>0</v>
      </c>
      <c r="Y22" s="12"/>
      <c r="Z22" s="15">
        <f>$B$22*Y22</f>
        <v>0</v>
      </c>
      <c r="AA22" s="94">
        <f t="shared" si="0"/>
        <v>0</v>
      </c>
    </row>
    <row r="23" spans="1:34" ht="15.75" customHeight="1" x14ac:dyDescent="0.2">
      <c r="B23" s="99"/>
      <c r="C23" s="12"/>
      <c r="D23" s="15">
        <f>$B$23*C23</f>
        <v>0</v>
      </c>
      <c r="E23" s="12"/>
      <c r="F23" s="15">
        <f>$B$23*E23</f>
        <v>0</v>
      </c>
      <c r="G23" s="12"/>
      <c r="H23" s="15">
        <f>$B$23*G23</f>
        <v>0</v>
      </c>
      <c r="I23" s="12"/>
      <c r="J23" s="15">
        <f>$B$23*I23</f>
        <v>0</v>
      </c>
      <c r="K23" s="12"/>
      <c r="L23" s="15">
        <f>$B$23*K23</f>
        <v>0</v>
      </c>
      <c r="M23" s="12"/>
      <c r="N23" s="15">
        <f>$B$23*M23</f>
        <v>0</v>
      </c>
      <c r="O23" s="12"/>
      <c r="P23" s="15">
        <f>$B$23*O23</f>
        <v>0</v>
      </c>
      <c r="Q23" s="12"/>
      <c r="R23" s="15">
        <f>$B$23*Q23</f>
        <v>0</v>
      </c>
      <c r="S23" s="12"/>
      <c r="T23" s="15">
        <f>$B$23*S23</f>
        <v>0</v>
      </c>
      <c r="U23" s="12"/>
      <c r="V23" s="15">
        <f>$B$23*U23</f>
        <v>0</v>
      </c>
      <c r="W23" s="12"/>
      <c r="X23" s="15">
        <f>$B$23*W23</f>
        <v>0</v>
      </c>
      <c r="Y23" s="12"/>
      <c r="Z23" s="15">
        <f>$B$23*Y23</f>
        <v>0</v>
      </c>
      <c r="AA23" s="94">
        <f t="shared" si="0"/>
        <v>0</v>
      </c>
    </row>
    <row r="24" spans="1:34" ht="15.75" customHeight="1" x14ac:dyDescent="0.2">
      <c r="B24" s="99"/>
      <c r="C24" s="12"/>
      <c r="D24" s="15">
        <f>$B$24*C24</f>
        <v>0</v>
      </c>
      <c r="E24" s="12"/>
      <c r="F24" s="15">
        <f>$B$24*E24</f>
        <v>0</v>
      </c>
      <c r="G24" s="12"/>
      <c r="H24" s="15">
        <f>$B$24*G24</f>
        <v>0</v>
      </c>
      <c r="I24" s="12"/>
      <c r="J24" s="15">
        <f>$B$24*I24</f>
        <v>0</v>
      </c>
      <c r="K24" s="12"/>
      <c r="L24" s="15">
        <f>$B$24*K24</f>
        <v>0</v>
      </c>
      <c r="M24" s="12"/>
      <c r="N24" s="15">
        <f>$B$24*M24</f>
        <v>0</v>
      </c>
      <c r="O24" s="12"/>
      <c r="P24" s="15">
        <f>$B$24*O24</f>
        <v>0</v>
      </c>
      <c r="Q24" s="12"/>
      <c r="R24" s="15">
        <f>$B$24*Q24</f>
        <v>0</v>
      </c>
      <c r="S24" s="12"/>
      <c r="T24" s="15">
        <f>$B$24*S24</f>
        <v>0</v>
      </c>
      <c r="U24" s="12"/>
      <c r="V24" s="15">
        <f>$B$24*U24</f>
        <v>0</v>
      </c>
      <c r="W24" s="12"/>
      <c r="X24" s="15">
        <f>$B$24*W24</f>
        <v>0</v>
      </c>
      <c r="Y24" s="12"/>
      <c r="Z24" s="15">
        <f>$B$24*Y24</f>
        <v>0</v>
      </c>
      <c r="AA24" s="94">
        <f t="shared" si="0"/>
        <v>0</v>
      </c>
    </row>
    <row r="25" spans="1:34" ht="15.75" customHeight="1" x14ac:dyDescent="0.2">
      <c r="B25" s="99"/>
      <c r="C25" s="12"/>
      <c r="D25" s="15">
        <f>$B$25*C25</f>
        <v>0</v>
      </c>
      <c r="E25" s="12"/>
      <c r="F25" s="15">
        <f>$B$25*E25</f>
        <v>0</v>
      </c>
      <c r="G25" s="12"/>
      <c r="H25" s="15">
        <f>$B$25*G25</f>
        <v>0</v>
      </c>
      <c r="I25" s="12"/>
      <c r="J25" s="15">
        <f>$B$25*I25</f>
        <v>0</v>
      </c>
      <c r="K25" s="12"/>
      <c r="L25" s="15">
        <f>$B$25*K25</f>
        <v>0</v>
      </c>
      <c r="M25" s="12"/>
      <c r="N25" s="15">
        <f>$B$25*M25</f>
        <v>0</v>
      </c>
      <c r="O25" s="12"/>
      <c r="P25" s="15">
        <f>$B$25*O25</f>
        <v>0</v>
      </c>
      <c r="Q25" s="12"/>
      <c r="R25" s="15">
        <f>$B$25*Q25</f>
        <v>0</v>
      </c>
      <c r="S25" s="12"/>
      <c r="T25" s="15">
        <f>$B$25*S25</f>
        <v>0</v>
      </c>
      <c r="U25" s="12"/>
      <c r="V25" s="15">
        <f>$B$25*U25</f>
        <v>0</v>
      </c>
      <c r="W25" s="12"/>
      <c r="X25" s="15">
        <f>$B$25*W25</f>
        <v>0</v>
      </c>
      <c r="Y25" s="12"/>
      <c r="Z25" s="15">
        <f>$B$25*Y25</f>
        <v>0</v>
      </c>
      <c r="AA25" s="94">
        <f t="shared" si="0"/>
        <v>0</v>
      </c>
    </row>
    <row r="26" spans="1:34" ht="15.75" customHeight="1" x14ac:dyDescent="0.2">
      <c r="B26" s="99"/>
      <c r="C26" s="12"/>
      <c r="D26" s="15">
        <f>$B$26*C26</f>
        <v>0</v>
      </c>
      <c r="E26" s="12"/>
      <c r="F26" s="15">
        <f>$B$26*E26</f>
        <v>0</v>
      </c>
      <c r="G26" s="12"/>
      <c r="H26" s="15">
        <f>$B$26*G26</f>
        <v>0</v>
      </c>
      <c r="I26" s="12"/>
      <c r="J26" s="15">
        <f>$B$26*I26</f>
        <v>0</v>
      </c>
      <c r="K26" s="12"/>
      <c r="L26" s="15">
        <f>$B$26*K26</f>
        <v>0</v>
      </c>
      <c r="M26" s="12"/>
      <c r="N26" s="15">
        <f>$B$26*M26</f>
        <v>0</v>
      </c>
      <c r="O26" s="12"/>
      <c r="P26" s="15">
        <f>$B$26*O26</f>
        <v>0</v>
      </c>
      <c r="Q26" s="12"/>
      <c r="R26" s="15">
        <f>$B$26*Q26</f>
        <v>0</v>
      </c>
      <c r="S26" s="12"/>
      <c r="T26" s="15">
        <f>$B$26*S26</f>
        <v>0</v>
      </c>
      <c r="U26" s="12"/>
      <c r="V26" s="15">
        <f>$B$26*U26</f>
        <v>0</v>
      </c>
      <c r="W26" s="12"/>
      <c r="X26" s="15">
        <f>$B$26*W26</f>
        <v>0</v>
      </c>
      <c r="Y26" s="12"/>
      <c r="Z26" s="15">
        <f>$B$26*Y26</f>
        <v>0</v>
      </c>
      <c r="AA26" s="100"/>
    </row>
    <row r="27" spans="1:34" ht="15.75" customHeight="1" x14ac:dyDescent="0.2">
      <c r="B27" s="99"/>
      <c r="C27" s="12"/>
      <c r="D27" s="15">
        <f>$B$27*C27</f>
        <v>0</v>
      </c>
      <c r="E27" s="12"/>
      <c r="F27" s="15">
        <f>$B$27*E27</f>
        <v>0</v>
      </c>
      <c r="G27" s="12"/>
      <c r="H27" s="15">
        <f>$B$27*G27</f>
        <v>0</v>
      </c>
      <c r="I27" s="12"/>
      <c r="J27" s="15">
        <f>$B$27*I27</f>
        <v>0</v>
      </c>
      <c r="K27" s="12"/>
      <c r="L27" s="15">
        <f>$B$27*K27</f>
        <v>0</v>
      </c>
      <c r="M27" s="12"/>
      <c r="N27" s="15">
        <f>$B$27*M27</f>
        <v>0</v>
      </c>
      <c r="O27" s="12"/>
      <c r="P27" s="15">
        <f>$B$27*O27</f>
        <v>0</v>
      </c>
      <c r="Q27" s="12"/>
      <c r="R27" s="15">
        <f>$B$27*Q27</f>
        <v>0</v>
      </c>
      <c r="S27" s="12"/>
      <c r="T27" s="15">
        <f>$B$27*S27</f>
        <v>0</v>
      </c>
      <c r="U27" s="12"/>
      <c r="V27" s="15">
        <f>$B$27*U27</f>
        <v>0</v>
      </c>
      <c r="W27" s="12"/>
      <c r="X27" s="15">
        <f>$B$27*W27</f>
        <v>0</v>
      </c>
      <c r="Y27" s="12"/>
      <c r="Z27" s="15">
        <f>$B$27*Y27</f>
        <v>0</v>
      </c>
      <c r="AA27" s="100"/>
    </row>
    <row r="28" spans="1:34" ht="15.75" customHeight="1" x14ac:dyDescent="0.2">
      <c r="A28" s="25" t="s">
        <v>102</v>
      </c>
      <c r="B28" s="26"/>
      <c r="C28" s="101">
        <f>SUM(C4:C24)</f>
        <v>3</v>
      </c>
      <c r="D28" s="26">
        <f>SUM(D4:D27)</f>
        <v>21</v>
      </c>
      <c r="E28" s="101">
        <f>SUM(E4:E24)</f>
        <v>1</v>
      </c>
      <c r="F28" s="26">
        <f>SUM(F4:F27)</f>
        <v>7</v>
      </c>
      <c r="G28" s="101">
        <f>SUM(G4:G24)</f>
        <v>5</v>
      </c>
      <c r="H28" s="26">
        <f>SUM(H4:H27)</f>
        <v>35</v>
      </c>
      <c r="I28" s="101">
        <f>SUM(I4:I24)</f>
        <v>0</v>
      </c>
      <c r="J28" s="26">
        <f>SUM(J4:J27)</f>
        <v>0</v>
      </c>
      <c r="K28" s="101">
        <f>SUM(K4:K24)</f>
        <v>0</v>
      </c>
      <c r="L28" s="26">
        <f>SUM(L4:L27)</f>
        <v>0</v>
      </c>
      <c r="M28" s="101">
        <f>SUM(M4:M24)</f>
        <v>0</v>
      </c>
      <c r="N28" s="26">
        <f>SUM(N4:N27)</f>
        <v>0</v>
      </c>
      <c r="O28" s="101">
        <f>SUM(O4:O24)</f>
        <v>0</v>
      </c>
      <c r="P28" s="26">
        <f>SUM(P4:P27)</f>
        <v>0</v>
      </c>
      <c r="Q28" s="101">
        <f>SUM(Q4:Q24)</f>
        <v>0</v>
      </c>
      <c r="R28" s="26">
        <f>SUM(R4:R27)</f>
        <v>0</v>
      </c>
      <c r="S28" s="101">
        <f>SUM(S4:S24)</f>
        <v>0</v>
      </c>
      <c r="T28" s="26">
        <f>SUM(T4:T27)</f>
        <v>0</v>
      </c>
      <c r="U28" s="101">
        <f>SUM(U4:U24)</f>
        <v>0</v>
      </c>
      <c r="V28" s="26">
        <f>SUM(V4:V27)</f>
        <v>0</v>
      </c>
      <c r="W28" s="101">
        <f>SUM(W4:W24)</f>
        <v>0</v>
      </c>
      <c r="X28" s="26">
        <f>SUM(X4:X27)</f>
        <v>0</v>
      </c>
      <c r="Y28" s="101">
        <f>SUM(Y4:Y24)</f>
        <v>0</v>
      </c>
      <c r="Z28" s="26">
        <f>SUM(Z4:Z27)</f>
        <v>0</v>
      </c>
      <c r="AA28" s="27">
        <f>SUM(AA4:AA24)</f>
        <v>72</v>
      </c>
      <c r="AB28" s="25"/>
      <c r="AC28" s="25"/>
      <c r="AD28" s="25"/>
      <c r="AE28" s="25"/>
      <c r="AF28" s="25"/>
      <c r="AG28" s="25"/>
      <c r="AH28" s="25"/>
    </row>
    <row r="29" spans="1:34" ht="15.75" customHeight="1" x14ac:dyDescent="0.2">
      <c r="B29" s="14"/>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4" ht="15.75" customHeight="1" x14ac:dyDescent="0.2">
      <c r="B30" s="14"/>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34" ht="15.75" customHeight="1" x14ac:dyDescent="0.2">
      <c r="B31" s="14"/>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34" ht="15.75" customHeight="1" x14ac:dyDescent="0.2">
      <c r="B32" s="14"/>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ht="15.75" customHeight="1" x14ac:dyDescent="0.2">
      <c r="B33" s="14"/>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ht="15.75" customHeight="1" x14ac:dyDescent="0.2">
      <c r="B34" s="14"/>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ht="15.75" customHeight="1" x14ac:dyDescent="0.2">
      <c r="B35" s="14"/>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ht="15.75" customHeight="1" x14ac:dyDescent="0.2">
      <c r="B36" s="14"/>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ht="15.75" customHeight="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ht="15.75" customHeight="1" x14ac:dyDescent="0.2">
      <c r="B38" s="14"/>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ht="15.75" customHeight="1" x14ac:dyDescent="0.2">
      <c r="B39" s="14"/>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ht="15.75" customHeight="1" x14ac:dyDescent="0.2">
      <c r="B40" s="14"/>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ht="15.75" customHeight="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ht="15.7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ht="15.75" customHeight="1" x14ac:dyDescent="0.2">
      <c r="B43" s="14"/>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ht="15.75" customHeight="1" x14ac:dyDescent="0.2">
      <c r="B44" s="14"/>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ht="15.75" customHeight="1" x14ac:dyDescent="0.2">
      <c r="B45" s="14"/>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ht="15.75" customHeight="1" x14ac:dyDescent="0.2">
      <c r="B46" s="14"/>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ht="15.75" customHeight="1"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ht="15.75" customHeight="1"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ht="15.75" customHeight="1"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ht="15.75" customHeight="1"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ht="15.75" customHeight="1" x14ac:dyDescent="0.2">
      <c r="B51" s="14"/>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ht="15.75" customHeight="1" x14ac:dyDescent="0.2">
      <c r="B52" s="14"/>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ht="15.75" customHeight="1" x14ac:dyDescent="0.2">
      <c r="B53" s="14"/>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ht="15.75" customHeight="1" x14ac:dyDescent="0.2">
      <c r="B54" s="14"/>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ht="15.75" customHeight="1" x14ac:dyDescent="0.2">
      <c r="B55" s="14"/>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ht="15.75" customHeight="1" x14ac:dyDescent="0.2">
      <c r="B56" s="14"/>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ht="15.75" customHeight="1" x14ac:dyDescent="0.2">
      <c r="B57" s="14"/>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ht="15.75" customHeight="1" x14ac:dyDescent="0.2">
      <c r="B58" s="14"/>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ht="15.75" customHeight="1" x14ac:dyDescent="0.2">
      <c r="B59" s="14"/>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ht="15.75" customHeight="1" x14ac:dyDescent="0.2">
      <c r="B60" s="14"/>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ht="15.75" customHeight="1" x14ac:dyDescent="0.2">
      <c r="B61" s="14"/>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ht="15.75" customHeight="1" x14ac:dyDescent="0.2">
      <c r="B62" s="14"/>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ht="15.75" customHeight="1" x14ac:dyDescent="0.2">
      <c r="B63" s="14"/>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ht="15.75" customHeight="1" x14ac:dyDescent="0.2">
      <c r="B64" s="14"/>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ht="15.75" customHeight="1" x14ac:dyDescent="0.2">
      <c r="B65" s="14"/>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ht="15.75" customHeight="1" x14ac:dyDescent="0.2">
      <c r="B66" s="14"/>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ht="15.75" customHeight="1" x14ac:dyDescent="0.2">
      <c r="B67" s="14"/>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ht="15.75" customHeight="1" x14ac:dyDescent="0.2">
      <c r="B68" s="14"/>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ht="15.75" customHeight="1" x14ac:dyDescent="0.2">
      <c r="B69" s="14"/>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ht="15.75" customHeight="1" x14ac:dyDescent="0.2">
      <c r="B70" s="14"/>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2:26" ht="15.75" customHeight="1" x14ac:dyDescent="0.2">
      <c r="B71" s="14"/>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2:26" ht="15.75" customHeight="1" x14ac:dyDescent="0.2">
      <c r="B72" s="14"/>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2:26" ht="15.75" customHeight="1" x14ac:dyDescent="0.2">
      <c r="B73" s="14"/>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2:26" ht="15.75" customHeight="1" x14ac:dyDescent="0.2">
      <c r="B74" s="14"/>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2:26" ht="15.75" customHeight="1" x14ac:dyDescent="0.2">
      <c r="B75" s="14"/>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2:26" ht="15.75" customHeight="1" x14ac:dyDescent="0.2">
      <c r="B76" s="14"/>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2:26" ht="15.75" customHeight="1" x14ac:dyDescent="0.2">
      <c r="B77" s="14"/>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2:26" ht="15.75" customHeight="1" x14ac:dyDescent="0.2">
      <c r="B78" s="14"/>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2:26" ht="15.75" customHeight="1" x14ac:dyDescent="0.2">
      <c r="B79" s="14"/>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2:26" ht="15.75" customHeight="1" x14ac:dyDescent="0.2">
      <c r="B80" s="14"/>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2:26" ht="15.75" customHeight="1" x14ac:dyDescent="0.2">
      <c r="B81" s="14"/>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2:26" ht="15.75" customHeight="1" x14ac:dyDescent="0.2">
      <c r="B82" s="14"/>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2:26" ht="15.75" customHeight="1" x14ac:dyDescent="0.2">
      <c r="B83" s="14"/>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2:26" ht="15.75" customHeight="1" x14ac:dyDescent="0.2">
      <c r="B84" s="14"/>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2:26" ht="15.75" customHeight="1" x14ac:dyDescent="0.2">
      <c r="B85" s="14"/>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2:26" ht="15.75" customHeight="1" x14ac:dyDescent="0.2">
      <c r="B86" s="14"/>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2:26" ht="15.75" customHeight="1" x14ac:dyDescent="0.2">
      <c r="B87" s="14"/>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2:26" ht="15.75" customHeight="1" x14ac:dyDescent="0.2">
      <c r="B88" s="14"/>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2:26" ht="15.75" customHeight="1" x14ac:dyDescent="0.2">
      <c r="B89" s="14"/>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2:26" ht="15.75" customHeight="1" x14ac:dyDescent="0.2">
      <c r="B90" s="14"/>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2:26" ht="15.75" customHeight="1" x14ac:dyDescent="0.2">
      <c r="B91" s="14"/>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2:26" ht="15.75" customHeight="1" x14ac:dyDescent="0.2">
      <c r="B92" s="14"/>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2:26" ht="15.75" customHeight="1" x14ac:dyDescent="0.2">
      <c r="B93" s="14"/>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2:26" ht="15.75" customHeight="1" x14ac:dyDescent="0.2">
      <c r="B94" s="14"/>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2:26" ht="15.75" customHeight="1" x14ac:dyDescent="0.2">
      <c r="B95" s="14"/>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2:26" ht="15.75" customHeight="1" x14ac:dyDescent="0.2">
      <c r="B96" s="14"/>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2:26" ht="15.75" customHeight="1" x14ac:dyDescent="0.2">
      <c r="B97" s="14"/>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2:26" ht="15.75" customHeight="1" x14ac:dyDescent="0.2">
      <c r="B98" s="14"/>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2:26" ht="15.75" customHeight="1" x14ac:dyDescent="0.2">
      <c r="B99" s="14"/>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2:26" ht="15.75" customHeight="1" x14ac:dyDescent="0.2">
      <c r="B100" s="14"/>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2:26" ht="15.75" customHeight="1" x14ac:dyDescent="0.2">
      <c r="B101" s="14"/>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2:26" ht="15.75" customHeight="1" x14ac:dyDescent="0.2">
      <c r="B102" s="14"/>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2:26" ht="15.75" customHeight="1" x14ac:dyDescent="0.2">
      <c r="B103" s="14"/>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2:26" ht="15.75" customHeight="1" x14ac:dyDescent="0.2">
      <c r="B104" s="14"/>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2:26" ht="15.75" customHeight="1" x14ac:dyDescent="0.2">
      <c r="B105" s="14"/>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2:26" ht="15.75" customHeight="1" x14ac:dyDescent="0.2">
      <c r="B106" s="14"/>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2:26" ht="15.75" customHeight="1" x14ac:dyDescent="0.2">
      <c r="B107" s="14"/>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2:26" ht="15.75" customHeight="1" x14ac:dyDescent="0.2">
      <c r="B108" s="14"/>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2:26" ht="15.75" customHeight="1" x14ac:dyDescent="0.2">
      <c r="B109" s="14"/>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2:26" ht="15.75" customHeight="1" x14ac:dyDescent="0.2">
      <c r="B110" s="14"/>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2:26" ht="15.75" customHeight="1" x14ac:dyDescent="0.2">
      <c r="B111" s="14"/>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2:26" ht="15.75" customHeight="1" x14ac:dyDescent="0.2">
      <c r="B112" s="14"/>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2:26" ht="15.75" customHeight="1" x14ac:dyDescent="0.2">
      <c r="B113" s="14"/>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2:26" ht="15.75" customHeight="1" x14ac:dyDescent="0.2">
      <c r="B114" s="14"/>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2:26" ht="15.75" customHeight="1" x14ac:dyDescent="0.2">
      <c r="B115" s="14"/>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2:26" ht="15.75" customHeight="1" x14ac:dyDescent="0.2">
      <c r="B116" s="14"/>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2:26" ht="15.75" customHeight="1" x14ac:dyDescent="0.2">
      <c r="B117" s="14"/>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2:26" ht="15.75" customHeight="1" x14ac:dyDescent="0.2">
      <c r="B118" s="14"/>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2:26" ht="15.75" customHeight="1" x14ac:dyDescent="0.2">
      <c r="B119" s="14"/>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2:26" ht="15.75" customHeight="1" x14ac:dyDescent="0.2">
      <c r="B120" s="14"/>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2:26" ht="15.75" customHeight="1" x14ac:dyDescent="0.2">
      <c r="B121" s="14"/>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2:26" ht="15.75" customHeight="1" x14ac:dyDescent="0.2">
      <c r="B122" s="14"/>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2:26" ht="15.75" customHeight="1" x14ac:dyDescent="0.2">
      <c r="B123" s="14"/>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2:26" ht="15.75" customHeight="1" x14ac:dyDescent="0.2">
      <c r="B124" s="14"/>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2:26" ht="15.75" customHeight="1" x14ac:dyDescent="0.2">
      <c r="B125" s="14"/>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2:26" ht="15.75" customHeight="1" x14ac:dyDescent="0.2">
      <c r="B126" s="14"/>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2:26" ht="15.75" customHeight="1" x14ac:dyDescent="0.2">
      <c r="B127" s="14"/>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2:26" ht="15.75" customHeight="1" x14ac:dyDescent="0.2">
      <c r="B128" s="14"/>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2:26" ht="15.75" customHeight="1" x14ac:dyDescent="0.2">
      <c r="B129" s="14"/>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2:26" ht="15.75" customHeight="1" x14ac:dyDescent="0.2">
      <c r="B130" s="14"/>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2:26" ht="15.75" customHeight="1" x14ac:dyDescent="0.2">
      <c r="B131" s="14"/>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2:26" ht="15.75" customHeight="1" x14ac:dyDescent="0.2">
      <c r="B132" s="14"/>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2:26" ht="15.75" customHeight="1" x14ac:dyDescent="0.2">
      <c r="B133" s="14"/>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2:26" ht="15.75" customHeight="1" x14ac:dyDescent="0.2">
      <c r="B134" s="14"/>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2:26" ht="15.75" customHeight="1" x14ac:dyDescent="0.2">
      <c r="B135" s="14"/>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2:26" ht="15.75" customHeight="1" x14ac:dyDescent="0.2">
      <c r="B136" s="14"/>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2:26" ht="15.75" customHeight="1" x14ac:dyDescent="0.2">
      <c r="B137" s="14"/>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2:26" ht="15.75" customHeight="1" x14ac:dyDescent="0.2">
      <c r="B138" s="14"/>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2:26" ht="15.75" customHeight="1" x14ac:dyDescent="0.2">
      <c r="B139" s="14"/>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2:26" ht="15.75" customHeight="1" x14ac:dyDescent="0.2">
      <c r="B140" s="14"/>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2:26" ht="15.75" customHeight="1" x14ac:dyDescent="0.2">
      <c r="B141" s="14"/>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2:26" ht="15.75" customHeight="1" x14ac:dyDescent="0.2">
      <c r="B142" s="14"/>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2:26" ht="15.75" customHeight="1" x14ac:dyDescent="0.2">
      <c r="B143" s="14"/>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2:26" ht="15.75" customHeight="1" x14ac:dyDescent="0.2">
      <c r="B144" s="14"/>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2:26" ht="15.75" customHeight="1" x14ac:dyDescent="0.2">
      <c r="B145" s="14"/>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2:26" ht="15.75" customHeight="1" x14ac:dyDescent="0.2">
      <c r="B146" s="14"/>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2:26" ht="15.75" customHeight="1" x14ac:dyDescent="0.2">
      <c r="B147" s="14"/>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2:26" ht="15.75" customHeight="1" x14ac:dyDescent="0.2">
      <c r="B148" s="14"/>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2:26" ht="15.75" customHeight="1" x14ac:dyDescent="0.2">
      <c r="B149" s="14"/>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2:26" ht="15.75" customHeight="1" x14ac:dyDescent="0.2">
      <c r="B150" s="14"/>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2:26" ht="15.75" customHeight="1" x14ac:dyDescent="0.2">
      <c r="B151" s="14"/>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2:26" ht="15.75" customHeight="1" x14ac:dyDescent="0.2">
      <c r="B152" s="14"/>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2:26" ht="15.75" customHeight="1" x14ac:dyDescent="0.2">
      <c r="B153" s="14"/>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2:26" ht="15.75" customHeight="1" x14ac:dyDescent="0.2">
      <c r="B154" s="14"/>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2:26" ht="15.75" customHeight="1" x14ac:dyDescent="0.2">
      <c r="B155" s="14"/>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2:26" ht="15.75" customHeight="1" x14ac:dyDescent="0.2">
      <c r="B156" s="14"/>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2:26" ht="15.75" customHeight="1" x14ac:dyDescent="0.2">
      <c r="B157" s="14"/>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2:26" ht="15.75" customHeight="1" x14ac:dyDescent="0.2">
      <c r="B158" s="14"/>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2:26" ht="15.75" customHeight="1" x14ac:dyDescent="0.2">
      <c r="B159" s="14"/>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2:26" ht="15.75" customHeight="1" x14ac:dyDescent="0.2">
      <c r="B160" s="14"/>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2:26" ht="15.75" customHeight="1" x14ac:dyDescent="0.2">
      <c r="B161" s="14"/>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2:26" ht="15.75" customHeight="1" x14ac:dyDescent="0.2">
      <c r="B162" s="14"/>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2:26" ht="15.75" customHeight="1" x14ac:dyDescent="0.2">
      <c r="B163" s="14"/>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2:26" ht="15.75" customHeight="1" x14ac:dyDescent="0.2">
      <c r="B164" s="14"/>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2:26" ht="15.75" customHeight="1" x14ac:dyDescent="0.2">
      <c r="B165" s="14"/>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2:26" ht="15.75" customHeight="1" x14ac:dyDescent="0.2">
      <c r="B166" s="14"/>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2:26" ht="15.75" customHeight="1" x14ac:dyDescent="0.2">
      <c r="B167" s="14"/>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2:26" ht="15.75" customHeight="1" x14ac:dyDescent="0.2">
      <c r="B168" s="14"/>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2:26" ht="15.75" customHeight="1" x14ac:dyDescent="0.2">
      <c r="B169" s="14"/>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2:26" ht="15.75" customHeight="1" x14ac:dyDescent="0.2">
      <c r="B170" s="14"/>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2:26" ht="15.75" customHeight="1" x14ac:dyDescent="0.2">
      <c r="B171" s="14"/>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2:26" ht="15.75" customHeight="1" x14ac:dyDescent="0.2">
      <c r="B172" s="14"/>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2:26" ht="15.75" customHeight="1" x14ac:dyDescent="0.2">
      <c r="B173" s="14"/>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2:26" ht="15.75" customHeight="1" x14ac:dyDescent="0.2">
      <c r="B174" s="14"/>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2:26" ht="15.75" customHeight="1" x14ac:dyDescent="0.2">
      <c r="B175" s="14"/>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2:26" ht="15.75" customHeight="1" x14ac:dyDescent="0.2">
      <c r="B176" s="14"/>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2:26" ht="15.75" customHeight="1" x14ac:dyDescent="0.2">
      <c r="B177" s="14"/>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2:26" ht="15.75" customHeight="1" x14ac:dyDescent="0.2">
      <c r="B178" s="14"/>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2:26" ht="15.75" customHeight="1" x14ac:dyDescent="0.2">
      <c r="B179" s="14"/>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2:26" ht="15.75" customHeight="1" x14ac:dyDescent="0.2">
      <c r="B180" s="14"/>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2:26" ht="15.75" customHeight="1" x14ac:dyDescent="0.2">
      <c r="B181" s="14"/>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2:26" ht="15.75" customHeight="1" x14ac:dyDescent="0.2">
      <c r="B182" s="14"/>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2:26" ht="15.75" customHeight="1" x14ac:dyDescent="0.2">
      <c r="B183" s="14"/>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2:26" ht="15.75" customHeight="1" x14ac:dyDescent="0.2">
      <c r="B184" s="14"/>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2:26" ht="15.75" customHeight="1" x14ac:dyDescent="0.2">
      <c r="B185" s="14"/>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2:26" ht="15.75" customHeight="1" x14ac:dyDescent="0.2">
      <c r="B186" s="14"/>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2:26" ht="15.75" customHeight="1" x14ac:dyDescent="0.2">
      <c r="B187" s="14"/>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2:26" ht="15.75" customHeight="1" x14ac:dyDescent="0.2">
      <c r="B188" s="14"/>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2:26" ht="15.75" customHeight="1" x14ac:dyDescent="0.2">
      <c r="B189" s="14"/>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2:26" ht="15.75" customHeight="1" x14ac:dyDescent="0.2">
      <c r="B190" s="14"/>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2:26" ht="15.75" customHeight="1" x14ac:dyDescent="0.2">
      <c r="B191" s="14"/>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2:26" ht="15.75" customHeight="1" x14ac:dyDescent="0.2">
      <c r="B192" s="14"/>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2:26" ht="15.75" customHeight="1" x14ac:dyDescent="0.2">
      <c r="B193" s="14"/>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2:26" ht="15.75" customHeight="1" x14ac:dyDescent="0.2">
      <c r="B194" s="14"/>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2:26" ht="15.75" customHeight="1" x14ac:dyDescent="0.2">
      <c r="B195" s="14"/>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2:26" ht="15.75" customHeight="1" x14ac:dyDescent="0.2">
      <c r="B196" s="14"/>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2:26" ht="15.75" customHeight="1" x14ac:dyDescent="0.2">
      <c r="B197" s="14"/>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2:26" ht="15.75" customHeight="1" x14ac:dyDescent="0.2">
      <c r="B198" s="14"/>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2:26" ht="15.75" customHeight="1" x14ac:dyDescent="0.2">
      <c r="B199" s="14"/>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2:26" ht="15.75" customHeight="1" x14ac:dyDescent="0.2">
      <c r="B200" s="14"/>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2:26" ht="15.75" customHeight="1" x14ac:dyDescent="0.2">
      <c r="B201" s="14"/>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2:26" ht="15.75" customHeight="1" x14ac:dyDescent="0.2">
      <c r="B202" s="14"/>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2:26" ht="15.75" customHeight="1" x14ac:dyDescent="0.2">
      <c r="B203" s="14"/>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2:26" ht="15.75" customHeight="1" x14ac:dyDescent="0.2">
      <c r="B204" s="14"/>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2:26" ht="15.75" customHeight="1" x14ac:dyDescent="0.2">
      <c r="B205" s="14"/>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2:26" ht="15.75" customHeight="1" x14ac:dyDescent="0.2">
      <c r="B206" s="14"/>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2:26" ht="15.75" customHeight="1" x14ac:dyDescent="0.2">
      <c r="B207" s="14"/>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2:26" ht="15.75" customHeight="1" x14ac:dyDescent="0.2">
      <c r="B208" s="14"/>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2:26" ht="15.75" customHeight="1" x14ac:dyDescent="0.2">
      <c r="B209" s="14"/>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2:26" ht="15.75" customHeight="1" x14ac:dyDescent="0.2">
      <c r="B210" s="14"/>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2:26" ht="15.75" customHeight="1" x14ac:dyDescent="0.2">
      <c r="B211" s="14"/>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2:26" ht="15.75" customHeight="1" x14ac:dyDescent="0.2">
      <c r="B212" s="14"/>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2:26" ht="15.75" customHeight="1" x14ac:dyDescent="0.2">
      <c r="B213" s="14"/>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2:26" ht="15.75" customHeight="1" x14ac:dyDescent="0.2">
      <c r="B214" s="14"/>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2:26" ht="15.75" customHeight="1" x14ac:dyDescent="0.2">
      <c r="B215" s="14"/>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2:26" ht="15.75" customHeight="1" x14ac:dyDescent="0.2">
      <c r="B216" s="14"/>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2:26" ht="15.75" customHeight="1" x14ac:dyDescent="0.2">
      <c r="B217" s="14"/>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2:26" ht="15.75" customHeight="1" x14ac:dyDescent="0.2">
      <c r="B218" s="14"/>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2:26" ht="15.75" customHeight="1" x14ac:dyDescent="0.2">
      <c r="B219" s="14"/>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2:26" ht="15.75" customHeight="1" x14ac:dyDescent="0.2">
      <c r="B220" s="14"/>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2:26" ht="15.75" customHeight="1" x14ac:dyDescent="0.2">
      <c r="B221" s="14"/>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2:26" ht="15.75" customHeight="1" x14ac:dyDescent="0.2">
      <c r="B222" s="14"/>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2:26" ht="15.75" customHeight="1" x14ac:dyDescent="0.2">
      <c r="B223" s="14"/>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2:26" ht="15.75" customHeight="1" x14ac:dyDescent="0.2">
      <c r="B224" s="14"/>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2:26" ht="15.75" customHeight="1" x14ac:dyDescent="0.2">
      <c r="B225" s="14"/>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2:26" ht="15.75" customHeight="1" x14ac:dyDescent="0.2">
      <c r="B226" s="14"/>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2:26" ht="15.75" customHeight="1" x14ac:dyDescent="0.2">
      <c r="B227" s="14"/>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2:26" ht="15.75" customHeight="1" x14ac:dyDescent="0.2">
      <c r="B228" s="14"/>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2:26" ht="15.75" customHeight="1" x14ac:dyDescent="0.2"/>
    <row r="230" spans="2:26" ht="15.75" customHeight="1" x14ac:dyDescent="0.2"/>
    <row r="231" spans="2:26" ht="15.75" customHeight="1" x14ac:dyDescent="0.2"/>
    <row r="232" spans="2:26" ht="15.75" customHeight="1" x14ac:dyDescent="0.2"/>
    <row r="233" spans="2:26" ht="15.75" customHeight="1" x14ac:dyDescent="0.2"/>
    <row r="234" spans="2:26" ht="15.75" customHeight="1" x14ac:dyDescent="0.2"/>
    <row r="235" spans="2:26" ht="15.75" customHeight="1" x14ac:dyDescent="0.2"/>
    <row r="236" spans="2:26" ht="15.75" customHeight="1" x14ac:dyDescent="0.2"/>
    <row r="237" spans="2:26" ht="15.75" customHeight="1" x14ac:dyDescent="0.2"/>
    <row r="238" spans="2:26" ht="15.75" customHeight="1" x14ac:dyDescent="0.2"/>
    <row r="239" spans="2:26" ht="15.75" customHeight="1" x14ac:dyDescent="0.2"/>
    <row r="240" spans="2: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2">
    <mergeCell ref="M3:N3"/>
    <mergeCell ref="O3:P3"/>
    <mergeCell ref="C3:D3"/>
    <mergeCell ref="E3:F3"/>
    <mergeCell ref="G3:H3"/>
    <mergeCell ref="I3:J3"/>
    <mergeCell ref="K3:L3"/>
    <mergeCell ref="Q3:R3"/>
    <mergeCell ref="S3:T3"/>
    <mergeCell ref="U3:V3"/>
    <mergeCell ref="W3:X3"/>
    <mergeCell ref="Y3:Z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80000"/>
    <outlinePr summaryBelow="0" summaryRight="0"/>
  </sheetPr>
  <dimension ref="A1:Y1001"/>
  <sheetViews>
    <sheetView workbookViewId="0">
      <pane ySplit="2" topLeftCell="A3" activePane="bottomLeft" state="frozen"/>
      <selection pane="bottomLeft" activeCell="G8" sqref="G8"/>
    </sheetView>
  </sheetViews>
  <sheetFormatPr baseColWidth="10" defaultColWidth="14.42578125" defaultRowHeight="15" customHeight="1" x14ac:dyDescent="0.2"/>
  <cols>
    <col min="1" max="1" width="28.5703125" customWidth="1"/>
    <col min="2" max="6" width="14.42578125" customWidth="1"/>
  </cols>
  <sheetData>
    <row r="1" spans="1:25" s="140" customFormat="1" ht="29.25" customHeight="1" x14ac:dyDescent="0.2">
      <c r="A1" s="140" t="s">
        <v>292</v>
      </c>
    </row>
    <row r="2" spans="1:25" ht="15.75" customHeight="1" x14ac:dyDescent="0.2">
      <c r="A2" s="54"/>
      <c r="B2" s="96" t="s">
        <v>218</v>
      </c>
      <c r="C2" s="53" t="s">
        <v>198</v>
      </c>
      <c r="D2" s="53" t="s">
        <v>194</v>
      </c>
      <c r="E2" s="54"/>
      <c r="F2" s="54"/>
      <c r="G2" s="54"/>
      <c r="H2" s="54"/>
      <c r="I2" s="54"/>
      <c r="J2" s="54"/>
      <c r="K2" s="54"/>
      <c r="L2" s="54"/>
      <c r="M2" s="54"/>
      <c r="N2" s="54"/>
      <c r="O2" s="54"/>
      <c r="P2" s="54"/>
      <c r="Q2" s="54"/>
      <c r="R2" s="54"/>
      <c r="S2" s="54"/>
      <c r="T2" s="54"/>
      <c r="U2" s="54"/>
      <c r="V2" s="54"/>
      <c r="W2" s="54"/>
      <c r="X2" s="54"/>
      <c r="Y2" s="54"/>
    </row>
    <row r="3" spans="1:25" ht="15.75" customHeight="1" x14ac:dyDescent="0.2">
      <c r="A3" s="30" t="s">
        <v>199</v>
      </c>
      <c r="B3" s="31"/>
      <c r="C3" s="30"/>
      <c r="D3" s="30"/>
      <c r="E3" s="30"/>
      <c r="F3" s="30"/>
      <c r="G3" s="30"/>
      <c r="H3" s="30"/>
      <c r="I3" s="30"/>
      <c r="J3" s="30"/>
      <c r="K3" s="30"/>
      <c r="L3" s="30"/>
      <c r="M3" s="30"/>
      <c r="N3" s="30"/>
      <c r="O3" s="30"/>
      <c r="P3" s="30"/>
      <c r="Q3" s="30"/>
      <c r="R3" s="30"/>
      <c r="S3" s="30"/>
      <c r="T3" s="30"/>
      <c r="U3" s="30"/>
      <c r="V3" s="30"/>
      <c r="W3" s="30"/>
      <c r="X3" s="30"/>
      <c r="Y3" s="30"/>
    </row>
    <row r="4" spans="1:25" ht="15.75" customHeight="1" x14ac:dyDescent="0.2">
      <c r="A4" s="12" t="s">
        <v>219</v>
      </c>
      <c r="B4" s="14">
        <v>3</v>
      </c>
      <c r="C4" s="14"/>
    </row>
    <row r="5" spans="1:25" ht="15.75" customHeight="1" x14ac:dyDescent="0.2">
      <c r="A5" s="12" t="s">
        <v>220</v>
      </c>
      <c r="B5" s="14">
        <v>1.4</v>
      </c>
    </row>
    <row r="6" spans="1:25" ht="15.75" customHeight="1" x14ac:dyDescent="0.2">
      <c r="A6" s="12" t="s">
        <v>221</v>
      </c>
      <c r="B6" s="14">
        <v>2</v>
      </c>
    </row>
    <row r="7" spans="1:25" ht="15.75" customHeight="1" x14ac:dyDescent="0.2">
      <c r="A7" s="12" t="s">
        <v>222</v>
      </c>
      <c r="B7" s="14">
        <v>0</v>
      </c>
    </row>
    <row r="8" spans="1:25" ht="15.75" customHeight="1" x14ac:dyDescent="0.2">
      <c r="A8" s="12" t="s">
        <v>223</v>
      </c>
      <c r="B8" s="14">
        <v>0</v>
      </c>
    </row>
    <row r="9" spans="1:25" ht="15.75" customHeight="1" x14ac:dyDescent="0.2">
      <c r="A9" s="12" t="s">
        <v>224</v>
      </c>
      <c r="B9" s="14">
        <v>0</v>
      </c>
    </row>
    <row r="10" spans="1:25" ht="15.75" customHeight="1" x14ac:dyDescent="0.2">
      <c r="A10" s="12" t="s">
        <v>225</v>
      </c>
      <c r="B10" s="14">
        <v>0</v>
      </c>
    </row>
    <row r="11" spans="1:25" ht="15.75" customHeight="1" x14ac:dyDescent="0.2">
      <c r="A11" s="12" t="s">
        <v>226</v>
      </c>
      <c r="B11" s="14">
        <v>0</v>
      </c>
    </row>
    <row r="12" spans="1:25" ht="15.75" customHeight="1" x14ac:dyDescent="0.2">
      <c r="A12" s="43" t="s">
        <v>227</v>
      </c>
      <c r="B12" s="44">
        <f>SUM(B4:B11)</f>
        <v>6.4</v>
      </c>
      <c r="C12" s="102">
        <v>7</v>
      </c>
      <c r="D12" s="44">
        <f>C12-B12</f>
        <v>0.59999999999999964</v>
      </c>
      <c r="E12" s="103">
        <f>1-(B12/C12)</f>
        <v>8.5714285714285632E-2</v>
      </c>
      <c r="F12" s="43"/>
      <c r="G12" s="43"/>
      <c r="H12" s="43"/>
      <c r="I12" s="43"/>
      <c r="J12" s="43"/>
      <c r="K12" s="43"/>
      <c r="L12" s="43"/>
      <c r="M12" s="43"/>
      <c r="N12" s="43"/>
      <c r="O12" s="43"/>
      <c r="P12" s="43"/>
      <c r="Q12" s="43"/>
      <c r="R12" s="43"/>
      <c r="S12" s="43"/>
      <c r="T12" s="43"/>
      <c r="U12" s="43"/>
      <c r="V12" s="43"/>
      <c r="W12" s="43"/>
      <c r="X12" s="43"/>
      <c r="Y12" s="43"/>
    </row>
    <row r="13" spans="1:25" ht="15.75" customHeight="1" x14ac:dyDescent="0.2">
      <c r="B13" s="14"/>
    </row>
    <row r="14" spans="1:25" ht="15.75" customHeight="1" x14ac:dyDescent="0.2">
      <c r="A14" s="30" t="s">
        <v>200</v>
      </c>
      <c r="B14" s="31"/>
      <c r="C14" s="30"/>
      <c r="D14" s="30"/>
      <c r="E14" s="30"/>
      <c r="F14" s="30"/>
      <c r="G14" s="30"/>
      <c r="H14" s="30"/>
      <c r="I14" s="30"/>
      <c r="J14" s="30"/>
      <c r="K14" s="30"/>
      <c r="L14" s="30"/>
      <c r="M14" s="30"/>
      <c r="N14" s="30"/>
      <c r="O14" s="30"/>
      <c r="P14" s="30"/>
      <c r="Q14" s="30"/>
      <c r="R14" s="30"/>
      <c r="S14" s="30"/>
      <c r="T14" s="30"/>
      <c r="U14" s="30"/>
      <c r="V14" s="30"/>
      <c r="W14" s="30"/>
      <c r="X14" s="30"/>
      <c r="Y14" s="30"/>
    </row>
    <row r="15" spans="1:25" ht="15.75" customHeight="1" x14ac:dyDescent="0.2">
      <c r="A15" s="12" t="s">
        <v>219</v>
      </c>
      <c r="B15" s="14">
        <v>0</v>
      </c>
    </row>
    <row r="16" spans="1:25" ht="15.75" customHeight="1" x14ac:dyDescent="0.2">
      <c r="A16" s="12" t="s">
        <v>220</v>
      </c>
      <c r="B16" s="14">
        <v>0</v>
      </c>
    </row>
    <row r="17" spans="1:25" ht="15.75" customHeight="1" x14ac:dyDescent="0.2">
      <c r="A17" s="12" t="s">
        <v>221</v>
      </c>
      <c r="B17" s="14">
        <v>0</v>
      </c>
    </row>
    <row r="18" spans="1:25" ht="15.75" customHeight="1" x14ac:dyDescent="0.2">
      <c r="A18" s="12" t="s">
        <v>222</v>
      </c>
      <c r="B18" s="14">
        <v>0</v>
      </c>
    </row>
    <row r="19" spans="1:25" ht="15.75" customHeight="1" x14ac:dyDescent="0.2">
      <c r="A19" s="12" t="s">
        <v>223</v>
      </c>
      <c r="B19" s="14">
        <v>0</v>
      </c>
    </row>
    <row r="20" spans="1:25" ht="15.75" customHeight="1" x14ac:dyDescent="0.2">
      <c r="A20" s="12" t="s">
        <v>224</v>
      </c>
      <c r="B20" s="14">
        <v>0</v>
      </c>
    </row>
    <row r="21" spans="1:25" ht="15.75" customHeight="1" x14ac:dyDescent="0.2">
      <c r="A21" s="12" t="s">
        <v>225</v>
      </c>
      <c r="B21" s="14">
        <v>0</v>
      </c>
    </row>
    <row r="22" spans="1:25" ht="15.75" customHeight="1" x14ac:dyDescent="0.2">
      <c r="A22" s="12" t="s">
        <v>226</v>
      </c>
      <c r="B22" s="14">
        <v>0</v>
      </c>
    </row>
    <row r="23" spans="1:25" ht="15.75" customHeight="1" x14ac:dyDescent="0.2">
      <c r="A23" s="43" t="s">
        <v>227</v>
      </c>
      <c r="B23" s="44">
        <f>SUM(B15:B22)</f>
        <v>0</v>
      </c>
      <c r="C23" s="102">
        <v>0</v>
      </c>
      <c r="D23" s="44">
        <f>C23-B23</f>
        <v>0</v>
      </c>
      <c r="E23" s="103" t="e">
        <f>1-(B23/C23)</f>
        <v>#DIV/0!</v>
      </c>
      <c r="F23" s="43"/>
      <c r="G23" s="43"/>
      <c r="H23" s="43"/>
      <c r="I23" s="43"/>
      <c r="J23" s="43"/>
      <c r="K23" s="43"/>
      <c r="L23" s="43"/>
      <c r="M23" s="43"/>
      <c r="N23" s="43"/>
      <c r="O23" s="43"/>
      <c r="P23" s="43"/>
      <c r="Q23" s="43"/>
      <c r="R23" s="43"/>
      <c r="S23" s="43"/>
      <c r="T23" s="43"/>
      <c r="U23" s="43"/>
      <c r="V23" s="43"/>
      <c r="W23" s="43"/>
      <c r="X23" s="43"/>
      <c r="Y23" s="43"/>
    </row>
    <row r="24" spans="1:25" ht="15.75" customHeight="1" x14ac:dyDescent="0.2">
      <c r="B24" s="14"/>
    </row>
    <row r="25" spans="1:25" ht="15.75" customHeight="1" x14ac:dyDescent="0.2">
      <c r="A25" s="30" t="s">
        <v>201</v>
      </c>
      <c r="B25" s="31"/>
      <c r="C25" s="30"/>
      <c r="D25" s="30"/>
      <c r="E25" s="30"/>
      <c r="F25" s="30"/>
      <c r="G25" s="30"/>
      <c r="H25" s="30"/>
      <c r="I25" s="30"/>
      <c r="J25" s="30"/>
      <c r="K25" s="30"/>
      <c r="L25" s="30"/>
      <c r="M25" s="30"/>
      <c r="N25" s="30"/>
      <c r="O25" s="30"/>
      <c r="P25" s="30"/>
      <c r="Q25" s="30"/>
      <c r="R25" s="30"/>
      <c r="S25" s="30"/>
      <c r="T25" s="30"/>
      <c r="U25" s="30"/>
      <c r="V25" s="30"/>
      <c r="W25" s="30"/>
      <c r="X25" s="30"/>
      <c r="Y25" s="30"/>
    </row>
    <row r="26" spans="1:25" ht="15.75" customHeight="1" x14ac:dyDescent="0.2">
      <c r="A26" s="12" t="s">
        <v>219</v>
      </c>
      <c r="B26" s="14">
        <v>0</v>
      </c>
    </row>
    <row r="27" spans="1:25" ht="15.75" customHeight="1" x14ac:dyDescent="0.2">
      <c r="A27" s="12" t="s">
        <v>220</v>
      </c>
      <c r="B27" s="14">
        <v>0</v>
      </c>
    </row>
    <row r="28" spans="1:25" ht="15.75" customHeight="1" x14ac:dyDescent="0.2">
      <c r="A28" s="12" t="s">
        <v>221</v>
      </c>
      <c r="B28" s="14">
        <v>0</v>
      </c>
    </row>
    <row r="29" spans="1:25" ht="15.75" customHeight="1" x14ac:dyDescent="0.2">
      <c r="A29" s="12" t="s">
        <v>222</v>
      </c>
      <c r="B29" s="14">
        <v>0</v>
      </c>
    </row>
    <row r="30" spans="1:25" ht="15.75" customHeight="1" x14ac:dyDescent="0.2">
      <c r="A30" s="12" t="s">
        <v>223</v>
      </c>
      <c r="B30" s="14">
        <v>0</v>
      </c>
    </row>
    <row r="31" spans="1:25" ht="15.75" customHeight="1" x14ac:dyDescent="0.2">
      <c r="A31" s="12" t="s">
        <v>224</v>
      </c>
      <c r="B31" s="14">
        <v>0</v>
      </c>
    </row>
    <row r="32" spans="1:25" ht="15.75" customHeight="1" x14ac:dyDescent="0.2">
      <c r="A32" s="12" t="s">
        <v>225</v>
      </c>
      <c r="B32" s="14">
        <v>0</v>
      </c>
    </row>
    <row r="33" spans="1:25" ht="15.75" customHeight="1" x14ac:dyDescent="0.2">
      <c r="A33" s="12" t="s">
        <v>226</v>
      </c>
      <c r="B33" s="14">
        <v>0</v>
      </c>
    </row>
    <row r="34" spans="1:25" ht="15.75" customHeight="1" x14ac:dyDescent="0.2">
      <c r="A34" s="43" t="s">
        <v>227</v>
      </c>
      <c r="B34" s="44">
        <f>SUM(B26:B33)</f>
        <v>0</v>
      </c>
      <c r="C34" s="102">
        <v>0</v>
      </c>
      <c r="D34" s="44">
        <f>C34-B34</f>
        <v>0</v>
      </c>
      <c r="E34" s="103" t="e">
        <f>1-(B34/C34)</f>
        <v>#DIV/0!</v>
      </c>
      <c r="F34" s="43"/>
      <c r="G34" s="43"/>
      <c r="H34" s="43"/>
      <c r="I34" s="43"/>
      <c r="J34" s="43"/>
      <c r="K34" s="43"/>
      <c r="L34" s="43"/>
      <c r="M34" s="43"/>
      <c r="N34" s="43"/>
      <c r="O34" s="43"/>
      <c r="P34" s="43"/>
      <c r="Q34" s="43"/>
      <c r="R34" s="43"/>
      <c r="S34" s="43"/>
      <c r="T34" s="43"/>
      <c r="U34" s="43"/>
      <c r="V34" s="43"/>
      <c r="W34" s="43"/>
      <c r="X34" s="43"/>
      <c r="Y34" s="43"/>
    </row>
    <row r="35" spans="1:25" ht="15.75" customHeight="1" x14ac:dyDescent="0.2">
      <c r="B35" s="14"/>
    </row>
    <row r="36" spans="1:25" ht="15.75" customHeight="1" x14ac:dyDescent="0.2">
      <c r="A36" s="30" t="s">
        <v>202</v>
      </c>
      <c r="B36" s="31"/>
      <c r="C36" s="30"/>
      <c r="D36" s="30"/>
      <c r="E36" s="30"/>
      <c r="F36" s="30"/>
      <c r="G36" s="30"/>
      <c r="H36" s="30"/>
      <c r="I36" s="30"/>
      <c r="J36" s="30"/>
      <c r="K36" s="30"/>
      <c r="L36" s="30"/>
      <c r="M36" s="30"/>
      <c r="N36" s="30"/>
      <c r="O36" s="30"/>
      <c r="P36" s="30"/>
      <c r="Q36" s="30"/>
      <c r="R36" s="30"/>
      <c r="S36" s="30"/>
      <c r="T36" s="30"/>
      <c r="U36" s="30"/>
      <c r="V36" s="30"/>
      <c r="W36" s="30"/>
      <c r="X36" s="30"/>
      <c r="Y36" s="30"/>
    </row>
    <row r="37" spans="1:25" ht="15.75" customHeight="1" x14ac:dyDescent="0.2">
      <c r="A37" s="12" t="s">
        <v>219</v>
      </c>
      <c r="B37" s="14">
        <v>0</v>
      </c>
    </row>
    <row r="38" spans="1:25" ht="15.75" customHeight="1" x14ac:dyDescent="0.2">
      <c r="A38" s="12" t="s">
        <v>220</v>
      </c>
      <c r="B38" s="14">
        <v>0</v>
      </c>
    </row>
    <row r="39" spans="1:25" ht="15.75" customHeight="1" x14ac:dyDescent="0.2">
      <c r="A39" s="12" t="s">
        <v>221</v>
      </c>
      <c r="B39" s="14">
        <v>0</v>
      </c>
    </row>
    <row r="40" spans="1:25" ht="15.75" customHeight="1" x14ac:dyDescent="0.2">
      <c r="A40" s="12" t="s">
        <v>222</v>
      </c>
      <c r="B40" s="14">
        <v>0</v>
      </c>
    </row>
    <row r="41" spans="1:25" ht="15.75" customHeight="1" x14ac:dyDescent="0.2">
      <c r="A41" s="12" t="s">
        <v>223</v>
      </c>
      <c r="B41" s="14">
        <v>0</v>
      </c>
    </row>
    <row r="42" spans="1:25" ht="15.75" customHeight="1" x14ac:dyDescent="0.2">
      <c r="A42" s="12" t="s">
        <v>224</v>
      </c>
      <c r="B42" s="14">
        <v>0</v>
      </c>
    </row>
    <row r="43" spans="1:25" ht="15.75" customHeight="1" x14ac:dyDescent="0.2">
      <c r="A43" s="12" t="s">
        <v>225</v>
      </c>
      <c r="B43" s="14">
        <v>0</v>
      </c>
    </row>
    <row r="44" spans="1:25" ht="15.75" customHeight="1" x14ac:dyDescent="0.2">
      <c r="A44" s="12" t="s">
        <v>226</v>
      </c>
      <c r="B44" s="14">
        <v>0</v>
      </c>
    </row>
    <row r="45" spans="1:25" ht="15.75" customHeight="1" x14ac:dyDescent="0.2">
      <c r="A45" s="43" t="s">
        <v>227</v>
      </c>
      <c r="B45" s="44">
        <f>SUM(B37:B44)</f>
        <v>0</v>
      </c>
      <c r="C45" s="102">
        <v>0</v>
      </c>
      <c r="D45" s="44">
        <f>C45-B45</f>
        <v>0</v>
      </c>
      <c r="E45" s="103" t="e">
        <f>1-(B45/C45)</f>
        <v>#DIV/0!</v>
      </c>
      <c r="F45" s="43"/>
      <c r="G45" s="43"/>
      <c r="H45" s="43"/>
      <c r="I45" s="43"/>
      <c r="J45" s="43"/>
      <c r="K45" s="43"/>
      <c r="L45" s="43"/>
      <c r="M45" s="43"/>
      <c r="N45" s="43"/>
      <c r="O45" s="43"/>
      <c r="P45" s="43"/>
      <c r="Q45" s="43"/>
      <c r="R45" s="43"/>
      <c r="S45" s="43"/>
      <c r="T45" s="43"/>
      <c r="U45" s="43"/>
      <c r="V45" s="43"/>
      <c r="W45" s="43"/>
      <c r="X45" s="43"/>
      <c r="Y45" s="43"/>
    </row>
    <row r="46" spans="1:25" ht="15.75" customHeight="1" x14ac:dyDescent="0.2">
      <c r="B46" s="14"/>
    </row>
    <row r="47" spans="1:25" ht="15.75" customHeight="1" x14ac:dyDescent="0.2">
      <c r="A47" s="30" t="s">
        <v>203</v>
      </c>
      <c r="B47" s="31"/>
      <c r="C47" s="30"/>
      <c r="D47" s="30"/>
      <c r="E47" s="30"/>
      <c r="F47" s="30"/>
      <c r="G47" s="30"/>
      <c r="H47" s="30"/>
      <c r="I47" s="30"/>
      <c r="J47" s="30"/>
      <c r="K47" s="30"/>
      <c r="L47" s="30"/>
      <c r="M47" s="30"/>
      <c r="N47" s="30"/>
      <c r="O47" s="30"/>
      <c r="P47" s="30"/>
      <c r="Q47" s="30"/>
      <c r="R47" s="30"/>
      <c r="S47" s="30"/>
      <c r="T47" s="30"/>
      <c r="U47" s="30"/>
      <c r="V47" s="30"/>
      <c r="W47" s="30"/>
      <c r="X47" s="30"/>
      <c r="Y47" s="30"/>
    </row>
    <row r="48" spans="1:25" ht="15.75" customHeight="1" x14ac:dyDescent="0.2">
      <c r="A48" s="12" t="s">
        <v>219</v>
      </c>
      <c r="B48" s="14">
        <v>0</v>
      </c>
    </row>
    <row r="49" spans="1:25" ht="15.75" customHeight="1" x14ac:dyDescent="0.2">
      <c r="A49" s="12" t="s">
        <v>220</v>
      </c>
      <c r="B49" s="14">
        <v>0</v>
      </c>
    </row>
    <row r="50" spans="1:25" ht="15.75" customHeight="1" x14ac:dyDescent="0.2">
      <c r="A50" s="12" t="s">
        <v>221</v>
      </c>
      <c r="B50" s="14">
        <v>0</v>
      </c>
    </row>
    <row r="51" spans="1:25" ht="15.75" customHeight="1" x14ac:dyDescent="0.2">
      <c r="A51" s="12" t="s">
        <v>222</v>
      </c>
      <c r="B51" s="14">
        <v>0</v>
      </c>
    </row>
    <row r="52" spans="1:25" ht="15.75" customHeight="1" x14ac:dyDescent="0.2">
      <c r="A52" s="12" t="s">
        <v>223</v>
      </c>
      <c r="B52" s="14">
        <v>0</v>
      </c>
    </row>
    <row r="53" spans="1:25" ht="15.75" customHeight="1" x14ac:dyDescent="0.2">
      <c r="A53" s="12" t="s">
        <v>224</v>
      </c>
      <c r="B53" s="14">
        <v>0</v>
      </c>
    </row>
    <row r="54" spans="1:25" ht="15.75" customHeight="1" x14ac:dyDescent="0.2">
      <c r="A54" s="12" t="s">
        <v>225</v>
      </c>
      <c r="B54" s="14">
        <v>0</v>
      </c>
    </row>
    <row r="55" spans="1:25" ht="15.75" customHeight="1" x14ac:dyDescent="0.2">
      <c r="A55" s="12" t="s">
        <v>226</v>
      </c>
      <c r="B55" s="14">
        <v>0</v>
      </c>
    </row>
    <row r="56" spans="1:25" ht="15.75" customHeight="1" x14ac:dyDescent="0.2">
      <c r="A56" s="43" t="s">
        <v>227</v>
      </c>
      <c r="B56" s="44">
        <f>SUM(B48:B55)</f>
        <v>0</v>
      </c>
      <c r="C56" s="102">
        <v>0</v>
      </c>
      <c r="D56" s="44">
        <f>C56-B56</f>
        <v>0</v>
      </c>
      <c r="E56" s="103" t="e">
        <f>1-(B56/C56)</f>
        <v>#DIV/0!</v>
      </c>
      <c r="F56" s="43"/>
      <c r="G56" s="43"/>
      <c r="H56" s="43"/>
      <c r="I56" s="43"/>
      <c r="J56" s="43"/>
      <c r="K56" s="43"/>
      <c r="L56" s="43"/>
      <c r="M56" s="43"/>
      <c r="N56" s="43"/>
      <c r="O56" s="43"/>
      <c r="P56" s="43"/>
      <c r="Q56" s="43"/>
      <c r="R56" s="43"/>
      <c r="S56" s="43"/>
      <c r="T56" s="43"/>
      <c r="U56" s="43"/>
      <c r="V56" s="43"/>
      <c r="W56" s="43"/>
      <c r="X56" s="43"/>
      <c r="Y56" s="43"/>
    </row>
    <row r="57" spans="1:25" ht="15.75" customHeight="1" x14ac:dyDescent="0.2">
      <c r="B57" s="14"/>
    </row>
    <row r="58" spans="1:25" ht="15.75" customHeight="1" x14ac:dyDescent="0.2">
      <c r="A58" s="30" t="s">
        <v>204</v>
      </c>
      <c r="B58" s="31"/>
      <c r="C58" s="30"/>
      <c r="D58" s="30"/>
      <c r="E58" s="30"/>
      <c r="F58" s="30"/>
      <c r="G58" s="30"/>
      <c r="H58" s="30"/>
      <c r="I58" s="30"/>
      <c r="J58" s="30"/>
      <c r="K58" s="30"/>
      <c r="L58" s="30"/>
      <c r="M58" s="30"/>
      <c r="N58" s="30"/>
      <c r="O58" s="30"/>
      <c r="P58" s="30"/>
      <c r="Q58" s="30"/>
      <c r="R58" s="30"/>
      <c r="S58" s="30"/>
      <c r="T58" s="30"/>
      <c r="U58" s="30"/>
      <c r="V58" s="30"/>
      <c r="W58" s="30"/>
      <c r="X58" s="30"/>
      <c r="Y58" s="30"/>
    </row>
    <row r="59" spans="1:25" ht="15.75" customHeight="1" x14ac:dyDescent="0.2">
      <c r="A59" s="12" t="s">
        <v>219</v>
      </c>
      <c r="B59" s="14">
        <v>0</v>
      </c>
    </row>
    <row r="60" spans="1:25" ht="15.75" customHeight="1" x14ac:dyDescent="0.2">
      <c r="A60" s="12" t="s">
        <v>220</v>
      </c>
      <c r="B60" s="14">
        <v>0</v>
      </c>
    </row>
    <row r="61" spans="1:25" ht="15.75" customHeight="1" x14ac:dyDescent="0.2">
      <c r="A61" s="12" t="s">
        <v>221</v>
      </c>
      <c r="B61" s="14">
        <v>0</v>
      </c>
    </row>
    <row r="62" spans="1:25" ht="15.75" customHeight="1" x14ac:dyDescent="0.2">
      <c r="A62" s="12" t="s">
        <v>222</v>
      </c>
      <c r="B62" s="14">
        <v>0</v>
      </c>
    </row>
    <row r="63" spans="1:25" ht="15.75" customHeight="1" x14ac:dyDescent="0.2">
      <c r="A63" s="12" t="s">
        <v>223</v>
      </c>
      <c r="B63" s="14">
        <v>0</v>
      </c>
    </row>
    <row r="64" spans="1:25" ht="15.75" customHeight="1" x14ac:dyDescent="0.2">
      <c r="A64" s="12" t="s">
        <v>224</v>
      </c>
      <c r="B64" s="14">
        <v>0</v>
      </c>
    </row>
    <row r="65" spans="1:25" ht="15.75" customHeight="1" x14ac:dyDescent="0.2">
      <c r="A65" s="12" t="s">
        <v>225</v>
      </c>
      <c r="B65" s="14">
        <v>0</v>
      </c>
    </row>
    <row r="66" spans="1:25" ht="15.75" customHeight="1" x14ac:dyDescent="0.2">
      <c r="A66" s="12" t="s">
        <v>226</v>
      </c>
      <c r="B66" s="14">
        <v>0</v>
      </c>
    </row>
    <row r="67" spans="1:25" ht="15.75" customHeight="1" x14ac:dyDescent="0.2">
      <c r="A67" s="43" t="s">
        <v>227</v>
      </c>
      <c r="B67" s="44">
        <f>SUM(B59:B66)</f>
        <v>0</v>
      </c>
      <c r="C67" s="102">
        <v>0</v>
      </c>
      <c r="D67" s="44">
        <f>C67-B67</f>
        <v>0</v>
      </c>
      <c r="E67" s="103" t="e">
        <f>1-(B67/C67)</f>
        <v>#DIV/0!</v>
      </c>
      <c r="F67" s="43"/>
      <c r="G67" s="43"/>
      <c r="H67" s="43"/>
      <c r="I67" s="43"/>
      <c r="J67" s="43"/>
      <c r="K67" s="43"/>
      <c r="L67" s="43"/>
      <c r="M67" s="43"/>
      <c r="N67" s="43"/>
      <c r="O67" s="43"/>
      <c r="P67" s="43"/>
      <c r="Q67" s="43"/>
      <c r="R67" s="43"/>
      <c r="S67" s="43"/>
      <c r="T67" s="43"/>
      <c r="U67" s="43"/>
      <c r="V67" s="43"/>
      <c r="W67" s="43"/>
      <c r="X67" s="43"/>
      <c r="Y67" s="43"/>
    </row>
    <row r="68" spans="1:25" ht="15.75" customHeight="1" x14ac:dyDescent="0.2">
      <c r="B68" s="14"/>
    </row>
    <row r="69" spans="1:25" ht="15.75" customHeight="1" x14ac:dyDescent="0.2">
      <c r="A69" s="30" t="s">
        <v>205</v>
      </c>
      <c r="B69" s="31"/>
      <c r="C69" s="30"/>
      <c r="D69" s="30"/>
      <c r="E69" s="30"/>
      <c r="F69" s="30"/>
      <c r="G69" s="30"/>
      <c r="H69" s="30"/>
      <c r="I69" s="30"/>
      <c r="J69" s="30"/>
      <c r="K69" s="30"/>
      <c r="L69" s="30"/>
      <c r="M69" s="30"/>
      <c r="N69" s="30"/>
      <c r="O69" s="30"/>
      <c r="P69" s="30"/>
      <c r="Q69" s="30"/>
      <c r="R69" s="30"/>
      <c r="S69" s="30"/>
      <c r="T69" s="30"/>
      <c r="U69" s="30"/>
      <c r="V69" s="30"/>
      <c r="W69" s="30"/>
      <c r="X69" s="30"/>
      <c r="Y69" s="30"/>
    </row>
    <row r="70" spans="1:25" ht="15.75" customHeight="1" x14ac:dyDescent="0.2">
      <c r="A70" s="12" t="s">
        <v>219</v>
      </c>
      <c r="B70" s="14">
        <v>0</v>
      </c>
    </row>
    <row r="71" spans="1:25" ht="15.75" customHeight="1" x14ac:dyDescent="0.2">
      <c r="A71" s="12" t="s">
        <v>220</v>
      </c>
      <c r="B71" s="14">
        <v>0</v>
      </c>
    </row>
    <row r="72" spans="1:25" ht="15.75" customHeight="1" x14ac:dyDescent="0.2">
      <c r="A72" s="12" t="s">
        <v>221</v>
      </c>
      <c r="B72" s="14">
        <v>0</v>
      </c>
    </row>
    <row r="73" spans="1:25" ht="15.75" customHeight="1" x14ac:dyDescent="0.2">
      <c r="A73" s="12" t="s">
        <v>222</v>
      </c>
      <c r="B73" s="14">
        <v>0</v>
      </c>
    </row>
    <row r="74" spans="1:25" ht="15.75" customHeight="1" x14ac:dyDescent="0.2">
      <c r="A74" s="12" t="s">
        <v>223</v>
      </c>
      <c r="B74" s="14">
        <v>0</v>
      </c>
    </row>
    <row r="75" spans="1:25" ht="15.75" customHeight="1" x14ac:dyDescent="0.2">
      <c r="A75" s="12" t="s">
        <v>224</v>
      </c>
      <c r="B75" s="14">
        <v>0</v>
      </c>
    </row>
    <row r="76" spans="1:25" ht="15.75" customHeight="1" x14ac:dyDescent="0.2">
      <c r="A76" s="12" t="s">
        <v>225</v>
      </c>
      <c r="B76" s="14">
        <v>0</v>
      </c>
    </row>
    <row r="77" spans="1:25" ht="15.75" customHeight="1" x14ac:dyDescent="0.2">
      <c r="A77" s="12" t="s">
        <v>226</v>
      </c>
      <c r="B77" s="14">
        <v>0</v>
      </c>
    </row>
    <row r="78" spans="1:25" ht="15.75" customHeight="1" x14ac:dyDescent="0.2">
      <c r="A78" s="43" t="s">
        <v>227</v>
      </c>
      <c r="B78" s="44">
        <f>SUM(B70:B77)</f>
        <v>0</v>
      </c>
      <c r="C78" s="102">
        <v>0</v>
      </c>
      <c r="D78" s="44">
        <f>C78-B78</f>
        <v>0</v>
      </c>
      <c r="E78" s="103" t="e">
        <f>1-(B78/C78)</f>
        <v>#DIV/0!</v>
      </c>
      <c r="F78" s="43"/>
      <c r="G78" s="43"/>
      <c r="H78" s="43"/>
      <c r="I78" s="43"/>
      <c r="J78" s="43"/>
      <c r="K78" s="43"/>
      <c r="L78" s="43"/>
      <c r="M78" s="43"/>
      <c r="N78" s="43"/>
      <c r="O78" s="43"/>
      <c r="P78" s="43"/>
      <c r="Q78" s="43"/>
      <c r="R78" s="43"/>
      <c r="S78" s="43"/>
      <c r="T78" s="43"/>
      <c r="U78" s="43"/>
      <c r="V78" s="43"/>
      <c r="W78" s="43"/>
      <c r="X78" s="43"/>
      <c r="Y78" s="43"/>
    </row>
    <row r="79" spans="1:25" ht="15.75" customHeight="1" x14ac:dyDescent="0.2">
      <c r="B79" s="14"/>
    </row>
    <row r="80" spans="1:25" ht="15.75" customHeight="1" x14ac:dyDescent="0.2">
      <c r="A80" s="30" t="s">
        <v>206</v>
      </c>
      <c r="B80" s="31"/>
      <c r="C80" s="30"/>
      <c r="D80" s="30"/>
      <c r="E80" s="30"/>
      <c r="F80" s="30"/>
      <c r="G80" s="30"/>
      <c r="H80" s="30"/>
      <c r="I80" s="30"/>
      <c r="J80" s="30"/>
      <c r="K80" s="30"/>
      <c r="L80" s="30"/>
      <c r="M80" s="30"/>
      <c r="N80" s="30"/>
      <c r="O80" s="30"/>
      <c r="P80" s="30"/>
      <c r="Q80" s="30"/>
      <c r="R80" s="30"/>
      <c r="S80" s="30"/>
      <c r="T80" s="30"/>
      <c r="U80" s="30"/>
      <c r="V80" s="30"/>
      <c r="W80" s="30"/>
      <c r="X80" s="30"/>
      <c r="Y80" s="30"/>
    </row>
    <row r="81" spans="1:25" ht="15.75" customHeight="1" x14ac:dyDescent="0.2">
      <c r="A81" s="12" t="s">
        <v>219</v>
      </c>
      <c r="B81" s="14">
        <v>0</v>
      </c>
    </row>
    <row r="82" spans="1:25" ht="15.75" customHeight="1" x14ac:dyDescent="0.2">
      <c r="A82" s="12" t="s">
        <v>220</v>
      </c>
      <c r="B82" s="14">
        <v>0</v>
      </c>
    </row>
    <row r="83" spans="1:25" ht="15.75" customHeight="1" x14ac:dyDescent="0.2">
      <c r="A83" s="12" t="s">
        <v>221</v>
      </c>
      <c r="B83" s="14">
        <v>0</v>
      </c>
    </row>
    <row r="84" spans="1:25" ht="15.75" customHeight="1" x14ac:dyDescent="0.2">
      <c r="A84" s="12" t="s">
        <v>222</v>
      </c>
      <c r="B84" s="14">
        <v>0</v>
      </c>
    </row>
    <row r="85" spans="1:25" ht="15.75" customHeight="1" x14ac:dyDescent="0.2">
      <c r="A85" s="12" t="s">
        <v>223</v>
      </c>
      <c r="B85" s="14">
        <v>0</v>
      </c>
    </row>
    <row r="86" spans="1:25" ht="15.75" customHeight="1" x14ac:dyDescent="0.2">
      <c r="A86" s="12" t="s">
        <v>224</v>
      </c>
      <c r="B86" s="14">
        <v>0</v>
      </c>
    </row>
    <row r="87" spans="1:25" ht="15.75" customHeight="1" x14ac:dyDescent="0.2">
      <c r="A87" s="12" t="s">
        <v>225</v>
      </c>
      <c r="B87" s="14">
        <v>0</v>
      </c>
    </row>
    <row r="88" spans="1:25" ht="15.75" customHeight="1" x14ac:dyDescent="0.2">
      <c r="A88" s="12" t="s">
        <v>226</v>
      </c>
      <c r="B88" s="14">
        <v>0</v>
      </c>
    </row>
    <row r="89" spans="1:25" ht="15.75" customHeight="1" x14ac:dyDescent="0.2">
      <c r="A89" s="43" t="s">
        <v>227</v>
      </c>
      <c r="B89" s="44">
        <f>SUM(B81:B88)</f>
        <v>0</v>
      </c>
      <c r="C89" s="102">
        <v>0</v>
      </c>
      <c r="D89" s="44">
        <f>C89-B89</f>
        <v>0</v>
      </c>
      <c r="E89" s="103" t="e">
        <f>1-(B89/C89)</f>
        <v>#DIV/0!</v>
      </c>
      <c r="F89" s="43"/>
      <c r="G89" s="43"/>
      <c r="H89" s="43"/>
      <c r="I89" s="43"/>
      <c r="J89" s="43"/>
      <c r="K89" s="43"/>
      <c r="L89" s="43"/>
      <c r="M89" s="43"/>
      <c r="N89" s="43"/>
      <c r="O89" s="43"/>
      <c r="P89" s="43"/>
      <c r="Q89" s="43"/>
      <c r="R89" s="43"/>
      <c r="S89" s="43"/>
      <c r="T89" s="43"/>
      <c r="U89" s="43"/>
      <c r="V89" s="43"/>
      <c r="W89" s="43"/>
      <c r="X89" s="43"/>
      <c r="Y89" s="43"/>
    </row>
    <row r="90" spans="1:25" ht="15.75" customHeight="1" x14ac:dyDescent="0.2">
      <c r="B90" s="14"/>
    </row>
    <row r="91" spans="1:25" ht="15.75" customHeight="1" x14ac:dyDescent="0.2">
      <c r="A91" s="30" t="s">
        <v>207</v>
      </c>
      <c r="B91" s="31"/>
      <c r="C91" s="30"/>
      <c r="D91" s="30"/>
      <c r="E91" s="30"/>
      <c r="F91" s="30"/>
      <c r="G91" s="30"/>
      <c r="H91" s="30"/>
      <c r="I91" s="30"/>
      <c r="J91" s="30"/>
      <c r="K91" s="30"/>
      <c r="L91" s="30"/>
      <c r="M91" s="30"/>
      <c r="N91" s="30"/>
      <c r="O91" s="30"/>
      <c r="P91" s="30"/>
      <c r="Q91" s="30"/>
      <c r="R91" s="30"/>
      <c r="S91" s="30"/>
      <c r="T91" s="30"/>
      <c r="U91" s="30"/>
      <c r="V91" s="30"/>
      <c r="W91" s="30"/>
      <c r="X91" s="30"/>
      <c r="Y91" s="30"/>
    </row>
    <row r="92" spans="1:25" ht="15.75" customHeight="1" x14ac:dyDescent="0.2">
      <c r="A92" s="12" t="s">
        <v>219</v>
      </c>
      <c r="B92" s="14">
        <v>0</v>
      </c>
    </row>
    <row r="93" spans="1:25" ht="15.75" customHeight="1" x14ac:dyDescent="0.2">
      <c r="A93" s="12" t="s">
        <v>220</v>
      </c>
      <c r="B93" s="14">
        <v>0</v>
      </c>
    </row>
    <row r="94" spans="1:25" ht="15.75" customHeight="1" x14ac:dyDescent="0.2">
      <c r="A94" s="12" t="s">
        <v>221</v>
      </c>
      <c r="B94" s="14">
        <v>0</v>
      </c>
    </row>
    <row r="95" spans="1:25" ht="15.75" customHeight="1" x14ac:dyDescent="0.2">
      <c r="A95" s="12" t="s">
        <v>222</v>
      </c>
      <c r="B95" s="14">
        <v>0</v>
      </c>
    </row>
    <row r="96" spans="1:25" ht="15.75" customHeight="1" x14ac:dyDescent="0.2">
      <c r="A96" s="12" t="s">
        <v>223</v>
      </c>
      <c r="B96" s="14">
        <v>0</v>
      </c>
    </row>
    <row r="97" spans="1:25" ht="15.75" customHeight="1" x14ac:dyDescent="0.2">
      <c r="A97" s="12" t="s">
        <v>224</v>
      </c>
      <c r="B97" s="14">
        <v>0</v>
      </c>
    </row>
    <row r="98" spans="1:25" ht="15.75" customHeight="1" x14ac:dyDescent="0.2">
      <c r="A98" s="12" t="s">
        <v>225</v>
      </c>
      <c r="B98" s="14">
        <v>0</v>
      </c>
    </row>
    <row r="99" spans="1:25" ht="15.75" customHeight="1" x14ac:dyDescent="0.2">
      <c r="A99" s="12" t="s">
        <v>226</v>
      </c>
      <c r="B99" s="14">
        <v>0</v>
      </c>
    </row>
    <row r="100" spans="1:25" ht="15.75" customHeight="1" x14ac:dyDescent="0.2">
      <c r="A100" s="43" t="s">
        <v>227</v>
      </c>
      <c r="B100" s="44">
        <f>SUM(B92:B99)</f>
        <v>0</v>
      </c>
      <c r="C100" s="102">
        <v>0</v>
      </c>
      <c r="D100" s="44">
        <f>C100-B100</f>
        <v>0</v>
      </c>
      <c r="E100" s="103" t="e">
        <f>1-(B100/C100)</f>
        <v>#DIV/0!</v>
      </c>
      <c r="F100" s="43"/>
      <c r="G100" s="43"/>
      <c r="H100" s="43"/>
      <c r="I100" s="43"/>
      <c r="J100" s="43"/>
      <c r="K100" s="43"/>
      <c r="L100" s="43"/>
      <c r="M100" s="43"/>
      <c r="N100" s="43"/>
      <c r="O100" s="43"/>
      <c r="P100" s="43"/>
      <c r="Q100" s="43"/>
      <c r="R100" s="43"/>
      <c r="S100" s="43"/>
      <c r="T100" s="43"/>
      <c r="U100" s="43"/>
      <c r="V100" s="43"/>
      <c r="W100" s="43"/>
      <c r="X100" s="43"/>
      <c r="Y100" s="43"/>
    </row>
    <row r="101" spans="1:25" ht="15.75" customHeight="1" x14ac:dyDescent="0.2">
      <c r="B101" s="14"/>
    </row>
    <row r="102" spans="1:25" ht="15.75" customHeight="1" x14ac:dyDescent="0.2">
      <c r="A102" s="30" t="s">
        <v>208</v>
      </c>
      <c r="B102" s="31"/>
      <c r="C102" s="30"/>
      <c r="D102" s="30"/>
      <c r="E102" s="30"/>
      <c r="F102" s="30"/>
      <c r="G102" s="30"/>
      <c r="H102" s="30"/>
      <c r="I102" s="30"/>
      <c r="J102" s="30"/>
      <c r="K102" s="30"/>
      <c r="L102" s="30"/>
      <c r="M102" s="30"/>
      <c r="N102" s="30"/>
      <c r="O102" s="30"/>
      <c r="P102" s="30"/>
      <c r="Q102" s="30"/>
      <c r="R102" s="30"/>
      <c r="S102" s="30"/>
      <c r="T102" s="30"/>
      <c r="U102" s="30"/>
      <c r="V102" s="30"/>
      <c r="W102" s="30"/>
      <c r="X102" s="30"/>
      <c r="Y102" s="30"/>
    </row>
    <row r="103" spans="1:25" ht="15.75" customHeight="1" x14ac:dyDescent="0.2">
      <c r="A103" s="12" t="s">
        <v>219</v>
      </c>
      <c r="B103" s="14">
        <v>0</v>
      </c>
    </row>
    <row r="104" spans="1:25" ht="15.75" customHeight="1" x14ac:dyDescent="0.2">
      <c r="A104" s="12" t="s">
        <v>220</v>
      </c>
      <c r="B104" s="14">
        <v>0</v>
      </c>
    </row>
    <row r="105" spans="1:25" ht="15.75" customHeight="1" x14ac:dyDescent="0.2">
      <c r="A105" s="12" t="s">
        <v>221</v>
      </c>
      <c r="B105" s="14">
        <v>0</v>
      </c>
    </row>
    <row r="106" spans="1:25" ht="15.75" customHeight="1" x14ac:dyDescent="0.2">
      <c r="A106" s="12" t="s">
        <v>222</v>
      </c>
      <c r="B106" s="14">
        <v>0</v>
      </c>
    </row>
    <row r="107" spans="1:25" ht="15.75" customHeight="1" x14ac:dyDescent="0.2">
      <c r="A107" s="12" t="s">
        <v>223</v>
      </c>
      <c r="B107" s="14">
        <v>0</v>
      </c>
    </row>
    <row r="108" spans="1:25" ht="15.75" customHeight="1" x14ac:dyDescent="0.2">
      <c r="A108" s="12" t="s">
        <v>224</v>
      </c>
      <c r="B108" s="14">
        <v>0</v>
      </c>
    </row>
    <row r="109" spans="1:25" ht="15.75" customHeight="1" x14ac:dyDescent="0.2">
      <c r="A109" s="12" t="s">
        <v>225</v>
      </c>
      <c r="B109" s="14">
        <v>0</v>
      </c>
    </row>
    <row r="110" spans="1:25" ht="15.75" customHeight="1" x14ac:dyDescent="0.2">
      <c r="A110" s="12" t="s">
        <v>226</v>
      </c>
      <c r="B110" s="14">
        <v>0</v>
      </c>
    </row>
    <row r="111" spans="1:25" ht="15.75" customHeight="1" x14ac:dyDescent="0.2">
      <c r="A111" s="43" t="s">
        <v>227</v>
      </c>
      <c r="B111" s="44">
        <f>SUM(B103:B110)</f>
        <v>0</v>
      </c>
      <c r="C111" s="102">
        <v>0</v>
      </c>
      <c r="D111" s="44">
        <f>C111-B111</f>
        <v>0</v>
      </c>
      <c r="E111" s="103" t="e">
        <f>1-(B111/C111)</f>
        <v>#DIV/0!</v>
      </c>
      <c r="F111" s="43"/>
      <c r="G111" s="43"/>
      <c r="H111" s="43"/>
      <c r="I111" s="43"/>
      <c r="J111" s="43"/>
      <c r="K111" s="43"/>
      <c r="L111" s="43"/>
      <c r="M111" s="43"/>
      <c r="N111" s="43"/>
      <c r="O111" s="43"/>
      <c r="P111" s="43"/>
      <c r="Q111" s="43"/>
      <c r="R111" s="43"/>
      <c r="S111" s="43"/>
      <c r="T111" s="43"/>
      <c r="U111" s="43"/>
      <c r="V111" s="43"/>
      <c r="W111" s="43"/>
      <c r="X111" s="43"/>
      <c r="Y111" s="43"/>
    </row>
    <row r="112" spans="1:25" ht="15.75" customHeight="1" x14ac:dyDescent="0.2">
      <c r="B112" s="14"/>
    </row>
    <row r="113" spans="2:2" ht="15.75" customHeight="1" x14ac:dyDescent="0.2">
      <c r="B113" s="14"/>
    </row>
    <row r="114" spans="2:2" ht="15.75" customHeight="1" x14ac:dyDescent="0.2">
      <c r="B114" s="14"/>
    </row>
    <row r="115" spans="2:2" ht="15.75" customHeight="1" x14ac:dyDescent="0.2">
      <c r="B115" s="14"/>
    </row>
    <row r="116" spans="2:2" ht="15.75" customHeight="1" x14ac:dyDescent="0.2">
      <c r="B116" s="14"/>
    </row>
    <row r="117" spans="2:2" ht="15.75" customHeight="1" x14ac:dyDescent="0.2">
      <c r="B117" s="14"/>
    </row>
    <row r="118" spans="2:2" ht="15.75" customHeight="1" x14ac:dyDescent="0.2">
      <c r="B118" s="14"/>
    </row>
    <row r="119" spans="2:2" ht="15.75" customHeight="1" x14ac:dyDescent="0.2">
      <c r="B119" s="14"/>
    </row>
    <row r="120" spans="2:2" ht="15.75" customHeight="1" x14ac:dyDescent="0.2">
      <c r="B120" s="14"/>
    </row>
    <row r="121" spans="2:2" ht="15.75" customHeight="1" x14ac:dyDescent="0.2">
      <c r="B121" s="14"/>
    </row>
    <row r="122" spans="2:2" ht="15.75" customHeight="1" x14ac:dyDescent="0.2">
      <c r="B122" s="14"/>
    </row>
    <row r="123" spans="2:2" ht="15.75" customHeight="1" x14ac:dyDescent="0.2">
      <c r="B123" s="14"/>
    </row>
    <row r="124" spans="2:2" ht="15.75" customHeight="1" x14ac:dyDescent="0.2">
      <c r="B124" s="14"/>
    </row>
    <row r="125" spans="2:2" ht="15.75" customHeight="1" x14ac:dyDescent="0.2">
      <c r="B125" s="14"/>
    </row>
    <row r="126" spans="2:2" ht="15.75" customHeight="1" x14ac:dyDescent="0.2">
      <c r="B126" s="14"/>
    </row>
    <row r="127" spans="2:2" ht="15.75" customHeight="1" x14ac:dyDescent="0.2">
      <c r="B127" s="14"/>
    </row>
    <row r="128" spans="2:2" ht="15.75" customHeight="1" x14ac:dyDescent="0.2">
      <c r="B128" s="14"/>
    </row>
    <row r="129" spans="2:2" ht="15.75" customHeight="1" x14ac:dyDescent="0.2">
      <c r="B129" s="14"/>
    </row>
    <row r="130" spans="2:2" ht="15.75" customHeight="1" x14ac:dyDescent="0.2">
      <c r="B130" s="14"/>
    </row>
    <row r="131" spans="2:2" ht="15.75" customHeight="1" x14ac:dyDescent="0.2">
      <c r="B131" s="14"/>
    </row>
    <row r="132" spans="2:2" ht="15.75" customHeight="1" x14ac:dyDescent="0.2">
      <c r="B132" s="14"/>
    </row>
    <row r="133" spans="2:2" ht="15.75" customHeight="1" x14ac:dyDescent="0.2">
      <c r="B133" s="14"/>
    </row>
    <row r="134" spans="2:2" ht="15.75" customHeight="1" x14ac:dyDescent="0.2">
      <c r="B134" s="14"/>
    </row>
    <row r="135" spans="2:2" ht="15.75" customHeight="1" x14ac:dyDescent="0.2">
      <c r="B135" s="14"/>
    </row>
    <row r="136" spans="2:2" ht="15.75" customHeight="1" x14ac:dyDescent="0.2">
      <c r="B136" s="14"/>
    </row>
    <row r="137" spans="2:2" ht="15.75" customHeight="1" x14ac:dyDescent="0.2">
      <c r="B137" s="14"/>
    </row>
    <row r="138" spans="2:2" ht="15.75" customHeight="1" x14ac:dyDescent="0.2">
      <c r="B138" s="14"/>
    </row>
    <row r="139" spans="2:2" ht="15.75" customHeight="1" x14ac:dyDescent="0.2">
      <c r="B139" s="14"/>
    </row>
    <row r="140" spans="2:2" ht="15.75" customHeight="1" x14ac:dyDescent="0.2">
      <c r="B140" s="14"/>
    </row>
    <row r="141" spans="2:2" ht="15.75" customHeight="1" x14ac:dyDescent="0.2">
      <c r="B141" s="14"/>
    </row>
    <row r="142" spans="2:2" ht="15.75" customHeight="1" x14ac:dyDescent="0.2">
      <c r="B142" s="14"/>
    </row>
    <row r="143" spans="2:2" ht="15.75" customHeight="1" x14ac:dyDescent="0.2">
      <c r="B143" s="14"/>
    </row>
    <row r="144" spans="2:2" ht="15.75" customHeight="1" x14ac:dyDescent="0.2">
      <c r="B144" s="14"/>
    </row>
    <row r="145" spans="2:2" ht="15.75" customHeight="1" x14ac:dyDescent="0.2">
      <c r="B145" s="14"/>
    </row>
    <row r="146" spans="2:2" ht="15.75" customHeight="1" x14ac:dyDescent="0.2">
      <c r="B146" s="14"/>
    </row>
    <row r="147" spans="2:2" ht="15.75" customHeight="1" x14ac:dyDescent="0.2">
      <c r="B147" s="14"/>
    </row>
    <row r="148" spans="2:2" ht="15.75" customHeight="1" x14ac:dyDescent="0.2">
      <c r="B148" s="14"/>
    </row>
    <row r="149" spans="2:2" ht="15.75" customHeight="1" x14ac:dyDescent="0.2">
      <c r="B149" s="14"/>
    </row>
    <row r="150" spans="2:2" ht="15.75" customHeight="1" x14ac:dyDescent="0.2">
      <c r="B150" s="14"/>
    </row>
    <row r="151" spans="2:2" ht="15.75" customHeight="1" x14ac:dyDescent="0.2">
      <c r="B151" s="14"/>
    </row>
    <row r="152" spans="2:2" ht="15.75" customHeight="1" x14ac:dyDescent="0.2">
      <c r="B152" s="14"/>
    </row>
    <row r="153" spans="2:2" ht="15.75" customHeight="1" x14ac:dyDescent="0.2">
      <c r="B153" s="14"/>
    </row>
    <row r="154" spans="2:2" ht="15.75" customHeight="1" x14ac:dyDescent="0.2">
      <c r="B154" s="14"/>
    </row>
    <row r="155" spans="2:2" ht="15.75" customHeight="1" x14ac:dyDescent="0.2">
      <c r="B155" s="14"/>
    </row>
    <row r="156" spans="2:2" ht="15.75" customHeight="1" x14ac:dyDescent="0.2">
      <c r="B156" s="14"/>
    </row>
    <row r="157" spans="2:2" ht="15.75" customHeight="1" x14ac:dyDescent="0.2">
      <c r="B157" s="14"/>
    </row>
    <row r="158" spans="2:2" ht="15.75" customHeight="1" x14ac:dyDescent="0.2">
      <c r="B158" s="14"/>
    </row>
    <row r="159" spans="2:2" ht="15.75" customHeight="1" x14ac:dyDescent="0.2">
      <c r="B159" s="14"/>
    </row>
    <row r="160" spans="2:2" ht="15.75" customHeight="1" x14ac:dyDescent="0.2">
      <c r="B160" s="14"/>
    </row>
    <row r="161" spans="2:2" ht="15.75" customHeight="1" x14ac:dyDescent="0.2">
      <c r="B161" s="14"/>
    </row>
    <row r="162" spans="2:2" ht="15.75" customHeight="1" x14ac:dyDescent="0.2">
      <c r="B162" s="14"/>
    </row>
    <row r="163" spans="2:2" ht="15.75" customHeight="1" x14ac:dyDescent="0.2">
      <c r="B163" s="14"/>
    </row>
    <row r="164" spans="2:2" ht="15.75" customHeight="1" x14ac:dyDescent="0.2">
      <c r="B164" s="14"/>
    </row>
    <row r="165" spans="2:2" ht="15.75" customHeight="1" x14ac:dyDescent="0.2">
      <c r="B165" s="14"/>
    </row>
    <row r="166" spans="2:2" ht="15.75" customHeight="1" x14ac:dyDescent="0.2">
      <c r="B166" s="14"/>
    </row>
    <row r="167" spans="2:2" ht="15.75" customHeight="1" x14ac:dyDescent="0.2">
      <c r="B167" s="14"/>
    </row>
    <row r="168" spans="2:2" ht="15.75" customHeight="1" x14ac:dyDescent="0.2">
      <c r="B168" s="14"/>
    </row>
    <row r="169" spans="2:2" ht="15.75" customHeight="1" x14ac:dyDescent="0.2">
      <c r="B169" s="14"/>
    </row>
    <row r="170" spans="2:2" ht="15.75" customHeight="1" x14ac:dyDescent="0.2">
      <c r="B170" s="14"/>
    </row>
    <row r="171" spans="2:2" ht="15.75" customHeight="1" x14ac:dyDescent="0.2">
      <c r="B171" s="14"/>
    </row>
    <row r="172" spans="2:2" ht="15.75" customHeight="1" x14ac:dyDescent="0.2">
      <c r="B172" s="14"/>
    </row>
    <row r="173" spans="2:2" ht="15.75" customHeight="1" x14ac:dyDescent="0.2">
      <c r="B173" s="14"/>
    </row>
    <row r="174" spans="2:2" ht="15.75" customHeight="1" x14ac:dyDescent="0.2">
      <c r="B174" s="14"/>
    </row>
    <row r="175" spans="2:2" ht="15.75" customHeight="1" x14ac:dyDescent="0.2">
      <c r="B175" s="14"/>
    </row>
    <row r="176" spans="2:2" ht="15.75" customHeight="1" x14ac:dyDescent="0.2">
      <c r="B176" s="14"/>
    </row>
    <row r="177" spans="2:2" ht="15.75" customHeight="1" x14ac:dyDescent="0.2">
      <c r="B177" s="14"/>
    </row>
    <row r="178" spans="2:2" ht="15.75" customHeight="1" x14ac:dyDescent="0.2">
      <c r="B178" s="14"/>
    </row>
    <row r="179" spans="2:2" ht="15.75" customHeight="1" x14ac:dyDescent="0.2">
      <c r="B179" s="14"/>
    </row>
    <row r="180" spans="2:2" ht="15.75" customHeight="1" x14ac:dyDescent="0.2">
      <c r="B180" s="14"/>
    </row>
    <row r="181" spans="2:2" ht="15.75" customHeight="1" x14ac:dyDescent="0.2">
      <c r="B181" s="14"/>
    </row>
    <row r="182" spans="2:2" ht="15.75" customHeight="1" x14ac:dyDescent="0.2">
      <c r="B182" s="14"/>
    </row>
    <row r="183" spans="2:2" ht="15.75" customHeight="1" x14ac:dyDescent="0.2">
      <c r="B183" s="14"/>
    </row>
    <row r="184" spans="2:2" ht="15.75" customHeight="1" x14ac:dyDescent="0.2">
      <c r="B184" s="14"/>
    </row>
    <row r="185" spans="2:2" ht="15.75" customHeight="1" x14ac:dyDescent="0.2">
      <c r="B185" s="14"/>
    </row>
    <row r="186" spans="2:2" ht="15.75" customHeight="1" x14ac:dyDescent="0.2">
      <c r="B186" s="14"/>
    </row>
    <row r="187" spans="2:2" ht="15.75" customHeight="1" x14ac:dyDescent="0.2">
      <c r="B187" s="14"/>
    </row>
    <row r="188" spans="2:2" ht="15.75" customHeight="1" x14ac:dyDescent="0.2">
      <c r="B188" s="14"/>
    </row>
    <row r="189" spans="2:2" ht="15.75" customHeight="1" x14ac:dyDescent="0.2">
      <c r="B189" s="14"/>
    </row>
    <row r="190" spans="2:2" ht="15.75" customHeight="1" x14ac:dyDescent="0.2">
      <c r="B190" s="14"/>
    </row>
    <row r="191" spans="2:2" ht="15.75" customHeight="1" x14ac:dyDescent="0.2">
      <c r="B191" s="14"/>
    </row>
    <row r="192" spans="2:2" ht="15.75" customHeight="1" x14ac:dyDescent="0.2">
      <c r="B192" s="14"/>
    </row>
    <row r="193" spans="2:2" ht="15.75" customHeight="1" x14ac:dyDescent="0.2">
      <c r="B193" s="14"/>
    </row>
    <row r="194" spans="2:2" ht="15.75" customHeight="1" x14ac:dyDescent="0.2">
      <c r="B194" s="14"/>
    </row>
    <row r="195" spans="2:2" ht="15.75" customHeight="1" x14ac:dyDescent="0.2">
      <c r="B195" s="14"/>
    </row>
    <row r="196" spans="2:2" ht="15.75" customHeight="1" x14ac:dyDescent="0.2">
      <c r="B196" s="14"/>
    </row>
    <row r="197" spans="2:2" ht="15.75" customHeight="1" x14ac:dyDescent="0.2">
      <c r="B197" s="14"/>
    </row>
    <row r="198" spans="2:2" ht="15.75" customHeight="1" x14ac:dyDescent="0.2">
      <c r="B198" s="14"/>
    </row>
    <row r="199" spans="2:2" ht="15.75" customHeight="1" x14ac:dyDescent="0.2">
      <c r="B199" s="14"/>
    </row>
    <row r="200" spans="2:2" ht="15.75" customHeight="1" x14ac:dyDescent="0.2">
      <c r="B200" s="14"/>
    </row>
    <row r="201" spans="2:2" ht="15.75" customHeight="1" x14ac:dyDescent="0.2">
      <c r="B201" s="14"/>
    </row>
    <row r="202" spans="2:2" ht="15.75" customHeight="1" x14ac:dyDescent="0.2">
      <c r="B202" s="14"/>
    </row>
    <row r="203" spans="2:2" ht="15.75" customHeight="1" x14ac:dyDescent="0.2">
      <c r="B203" s="14"/>
    </row>
    <row r="204" spans="2:2" ht="15.75" customHeight="1" x14ac:dyDescent="0.2">
      <c r="B204" s="14"/>
    </row>
    <row r="205" spans="2:2" ht="15.75" customHeight="1" x14ac:dyDescent="0.2">
      <c r="B205" s="14"/>
    </row>
    <row r="206" spans="2:2" ht="15.75" customHeight="1" x14ac:dyDescent="0.2">
      <c r="B206" s="14"/>
    </row>
    <row r="207" spans="2:2" ht="15.75" customHeight="1" x14ac:dyDescent="0.2">
      <c r="B207" s="14"/>
    </row>
    <row r="208" spans="2:2" ht="15.75" customHeight="1" x14ac:dyDescent="0.2">
      <c r="B208" s="14"/>
    </row>
    <row r="209" spans="2:2" ht="15.75" customHeight="1" x14ac:dyDescent="0.2">
      <c r="B209" s="14"/>
    </row>
    <row r="210" spans="2:2" ht="15.75" customHeight="1" x14ac:dyDescent="0.2">
      <c r="B210" s="14"/>
    </row>
    <row r="211" spans="2:2" ht="15.75" customHeight="1" x14ac:dyDescent="0.2">
      <c r="B211" s="14"/>
    </row>
    <row r="212" spans="2:2" ht="15.75" customHeight="1" x14ac:dyDescent="0.2">
      <c r="B212" s="14"/>
    </row>
    <row r="213" spans="2:2" ht="15.75" customHeight="1" x14ac:dyDescent="0.2">
      <c r="B213" s="14"/>
    </row>
    <row r="214" spans="2:2" ht="15.75" customHeight="1" x14ac:dyDescent="0.2">
      <c r="B214" s="14"/>
    </row>
    <row r="215" spans="2:2" ht="15.75" customHeight="1" x14ac:dyDescent="0.2">
      <c r="B215" s="14"/>
    </row>
    <row r="216" spans="2:2" ht="15.75" customHeight="1" x14ac:dyDescent="0.2">
      <c r="B216" s="14"/>
    </row>
    <row r="217" spans="2:2" ht="15.75" customHeight="1" x14ac:dyDescent="0.2">
      <c r="B217" s="14"/>
    </row>
    <row r="218" spans="2:2" ht="15.75" customHeight="1" x14ac:dyDescent="0.2">
      <c r="B218" s="14"/>
    </row>
    <row r="219" spans="2:2" ht="15.75" customHeight="1" x14ac:dyDescent="0.2">
      <c r="B219" s="14"/>
    </row>
    <row r="220" spans="2:2" ht="15.75" customHeight="1" x14ac:dyDescent="0.2">
      <c r="B220" s="14"/>
    </row>
    <row r="221" spans="2:2" ht="15.75" customHeight="1" x14ac:dyDescent="0.2">
      <c r="B221" s="14"/>
    </row>
    <row r="222" spans="2:2" ht="15.75" customHeight="1" x14ac:dyDescent="0.2">
      <c r="B222" s="14"/>
    </row>
    <row r="223" spans="2:2" ht="15.75" customHeight="1" x14ac:dyDescent="0.2">
      <c r="B223" s="14"/>
    </row>
    <row r="224" spans="2:2" ht="15.75" customHeight="1" x14ac:dyDescent="0.2">
      <c r="B224" s="14"/>
    </row>
    <row r="225" spans="2:2" ht="15.75" customHeight="1" x14ac:dyDescent="0.2">
      <c r="B225" s="14"/>
    </row>
    <row r="226" spans="2:2" ht="15.75" customHeight="1" x14ac:dyDescent="0.2">
      <c r="B226" s="14"/>
    </row>
    <row r="227" spans="2:2" ht="15.75" customHeight="1" x14ac:dyDescent="0.2">
      <c r="B227" s="14"/>
    </row>
    <row r="228" spans="2:2" ht="15.75" customHeight="1" x14ac:dyDescent="0.2">
      <c r="B228" s="14"/>
    </row>
    <row r="229" spans="2:2" ht="15.75" customHeight="1" x14ac:dyDescent="0.2">
      <c r="B229" s="14"/>
    </row>
    <row r="230" spans="2:2" ht="15.75" customHeight="1" x14ac:dyDescent="0.2">
      <c r="B230" s="14"/>
    </row>
    <row r="231" spans="2:2" ht="15.75" customHeight="1" x14ac:dyDescent="0.2">
      <c r="B231" s="14"/>
    </row>
    <row r="232" spans="2:2" ht="15.75" customHeight="1" x14ac:dyDescent="0.2">
      <c r="B232" s="14"/>
    </row>
    <row r="233" spans="2:2" ht="15.75" customHeight="1" x14ac:dyDescent="0.2">
      <c r="B233" s="14"/>
    </row>
    <row r="234" spans="2:2" ht="15.75" customHeight="1" x14ac:dyDescent="0.2">
      <c r="B234" s="14"/>
    </row>
    <row r="235" spans="2:2" ht="15.75" customHeight="1" x14ac:dyDescent="0.2">
      <c r="B235" s="14"/>
    </row>
    <row r="236" spans="2:2" ht="15.75" customHeight="1" x14ac:dyDescent="0.2">
      <c r="B236" s="14"/>
    </row>
    <row r="237" spans="2:2" ht="15.75" customHeight="1" x14ac:dyDescent="0.2">
      <c r="B237" s="14"/>
    </row>
    <row r="238" spans="2:2" ht="15.75" customHeight="1" x14ac:dyDescent="0.2">
      <c r="B238" s="14"/>
    </row>
    <row r="239" spans="2:2" ht="15.75" customHeight="1" x14ac:dyDescent="0.2">
      <c r="B239" s="14"/>
    </row>
    <row r="240" spans="2:2" ht="15.75" customHeight="1" x14ac:dyDescent="0.2">
      <c r="B240" s="14"/>
    </row>
    <row r="241" spans="2:2" ht="15.75" customHeight="1" x14ac:dyDescent="0.2">
      <c r="B241" s="14"/>
    </row>
    <row r="242" spans="2:2" ht="15.75" customHeight="1" x14ac:dyDescent="0.2">
      <c r="B242" s="14"/>
    </row>
    <row r="243" spans="2:2" ht="15.75" customHeight="1" x14ac:dyDescent="0.2">
      <c r="B243" s="14"/>
    </row>
    <row r="244" spans="2:2" ht="15.75" customHeight="1" x14ac:dyDescent="0.2">
      <c r="B244" s="14"/>
    </row>
    <row r="245" spans="2:2" ht="15.75" customHeight="1" x14ac:dyDescent="0.2">
      <c r="B245" s="14"/>
    </row>
    <row r="246" spans="2:2" ht="15.75" customHeight="1" x14ac:dyDescent="0.2">
      <c r="B246" s="14"/>
    </row>
    <row r="247" spans="2:2" ht="15.75" customHeight="1" x14ac:dyDescent="0.2">
      <c r="B247" s="14"/>
    </row>
    <row r="248" spans="2:2" ht="15.75" customHeight="1" x14ac:dyDescent="0.2">
      <c r="B248" s="14"/>
    </row>
    <row r="249" spans="2:2" ht="15.75" customHeight="1" x14ac:dyDescent="0.2">
      <c r="B249" s="14"/>
    </row>
    <row r="250" spans="2:2" ht="15.75" customHeight="1" x14ac:dyDescent="0.2">
      <c r="B250" s="14"/>
    </row>
    <row r="251" spans="2:2" ht="15.75" customHeight="1" x14ac:dyDescent="0.2">
      <c r="B251" s="14"/>
    </row>
    <row r="252" spans="2:2" ht="15.75" customHeight="1" x14ac:dyDescent="0.2">
      <c r="B252" s="14"/>
    </row>
    <row r="253" spans="2:2" ht="15.75" customHeight="1" x14ac:dyDescent="0.2">
      <c r="B253" s="14"/>
    </row>
    <row r="254" spans="2:2" ht="15.75" customHeight="1" x14ac:dyDescent="0.2">
      <c r="B254" s="14"/>
    </row>
    <row r="255" spans="2:2" ht="15.75" customHeight="1" x14ac:dyDescent="0.2">
      <c r="B255" s="14"/>
    </row>
    <row r="256" spans="2:2" ht="15.75" customHeight="1" x14ac:dyDescent="0.2">
      <c r="B256" s="14"/>
    </row>
    <row r="257" spans="2:2" ht="15.75" customHeight="1" x14ac:dyDescent="0.2">
      <c r="B257" s="14"/>
    </row>
    <row r="258" spans="2:2" ht="15.75" customHeight="1" x14ac:dyDescent="0.2">
      <c r="B258" s="14"/>
    </row>
    <row r="259" spans="2:2" ht="15.75" customHeight="1" x14ac:dyDescent="0.2">
      <c r="B259" s="14"/>
    </row>
    <row r="260" spans="2:2" ht="15.75" customHeight="1" x14ac:dyDescent="0.2">
      <c r="B260" s="14"/>
    </row>
    <row r="261" spans="2:2" ht="15.75" customHeight="1" x14ac:dyDescent="0.2">
      <c r="B261" s="14"/>
    </row>
    <row r="262" spans="2:2" ht="15.75" customHeight="1" x14ac:dyDescent="0.2">
      <c r="B262" s="14"/>
    </row>
    <row r="263" spans="2:2" ht="15.75" customHeight="1" x14ac:dyDescent="0.2">
      <c r="B263" s="14"/>
    </row>
    <row r="264" spans="2:2" ht="15.75" customHeight="1" x14ac:dyDescent="0.2">
      <c r="B264" s="14"/>
    </row>
    <row r="265" spans="2:2" ht="15.75" customHeight="1" x14ac:dyDescent="0.2">
      <c r="B265" s="14"/>
    </row>
    <row r="266" spans="2:2" ht="15.75" customHeight="1" x14ac:dyDescent="0.2">
      <c r="B266" s="14"/>
    </row>
    <row r="267" spans="2:2" ht="15.75" customHeight="1" x14ac:dyDescent="0.2">
      <c r="B267" s="14"/>
    </row>
    <row r="268" spans="2:2" ht="15.75" customHeight="1" x14ac:dyDescent="0.2">
      <c r="B268" s="14"/>
    </row>
    <row r="269" spans="2:2" ht="15.75" customHeight="1" x14ac:dyDescent="0.2">
      <c r="B269" s="14"/>
    </row>
    <row r="270" spans="2:2" ht="15.75" customHeight="1" x14ac:dyDescent="0.2">
      <c r="B270" s="14"/>
    </row>
    <row r="271" spans="2:2" ht="15.75" customHeight="1" x14ac:dyDescent="0.2">
      <c r="B271" s="14"/>
    </row>
    <row r="272" spans="2:2" ht="15.75" customHeight="1" x14ac:dyDescent="0.2">
      <c r="B272" s="14"/>
    </row>
    <row r="273" spans="2:2" ht="15.75" customHeight="1" x14ac:dyDescent="0.2">
      <c r="B273" s="14"/>
    </row>
    <row r="274" spans="2:2" ht="15.75" customHeight="1" x14ac:dyDescent="0.2">
      <c r="B274" s="14"/>
    </row>
    <row r="275" spans="2:2" ht="15.75" customHeight="1" x14ac:dyDescent="0.2">
      <c r="B275" s="14"/>
    </row>
    <row r="276" spans="2:2" ht="15.75" customHeight="1" x14ac:dyDescent="0.2">
      <c r="B276" s="14"/>
    </row>
    <row r="277" spans="2:2" ht="15.75" customHeight="1" x14ac:dyDescent="0.2">
      <c r="B277" s="14"/>
    </row>
    <row r="278" spans="2:2" ht="15.75" customHeight="1" x14ac:dyDescent="0.2">
      <c r="B278" s="14"/>
    </row>
    <row r="279" spans="2:2" ht="15.75" customHeight="1" x14ac:dyDescent="0.2">
      <c r="B279" s="14"/>
    </row>
    <row r="280" spans="2:2" ht="15.75" customHeight="1" x14ac:dyDescent="0.2">
      <c r="B280" s="14"/>
    </row>
    <row r="281" spans="2:2" ht="15.75" customHeight="1" x14ac:dyDescent="0.2">
      <c r="B281" s="14"/>
    </row>
    <row r="282" spans="2:2" ht="15.75" customHeight="1" x14ac:dyDescent="0.2">
      <c r="B282" s="14"/>
    </row>
    <row r="283" spans="2:2" ht="15.75" customHeight="1" x14ac:dyDescent="0.2">
      <c r="B283" s="14"/>
    </row>
    <row r="284" spans="2:2" ht="15.75" customHeight="1" x14ac:dyDescent="0.2">
      <c r="B284" s="14"/>
    </row>
    <row r="285" spans="2:2" ht="15.75" customHeight="1" x14ac:dyDescent="0.2">
      <c r="B285" s="14"/>
    </row>
    <row r="286" spans="2:2" ht="15.75" customHeight="1" x14ac:dyDescent="0.2">
      <c r="B286" s="14"/>
    </row>
    <row r="287" spans="2:2" ht="15.75" customHeight="1" x14ac:dyDescent="0.2">
      <c r="B287" s="14"/>
    </row>
    <row r="288" spans="2:2" ht="15.75" customHeight="1" x14ac:dyDescent="0.2">
      <c r="B288" s="14"/>
    </row>
    <row r="289" spans="2:2" ht="15.75" customHeight="1" x14ac:dyDescent="0.2">
      <c r="B289" s="14"/>
    </row>
    <row r="290" spans="2:2" ht="15.75" customHeight="1" x14ac:dyDescent="0.2">
      <c r="B290" s="14"/>
    </row>
    <row r="291" spans="2:2" ht="15.75" customHeight="1" x14ac:dyDescent="0.2">
      <c r="B291" s="14"/>
    </row>
    <row r="292" spans="2:2" ht="15.75" customHeight="1" x14ac:dyDescent="0.2">
      <c r="B292" s="14"/>
    </row>
    <row r="293" spans="2:2" ht="15.75" customHeight="1" x14ac:dyDescent="0.2">
      <c r="B293" s="14"/>
    </row>
    <row r="294" spans="2:2" ht="15.75" customHeight="1" x14ac:dyDescent="0.2">
      <c r="B294" s="14"/>
    </row>
    <row r="295" spans="2:2" ht="15.75" customHeight="1" x14ac:dyDescent="0.2">
      <c r="B295" s="14"/>
    </row>
    <row r="296" spans="2:2" ht="15.75" customHeight="1" x14ac:dyDescent="0.2">
      <c r="B296" s="14"/>
    </row>
    <row r="297" spans="2:2" ht="15.75" customHeight="1" x14ac:dyDescent="0.2">
      <c r="B297" s="14"/>
    </row>
    <row r="298" spans="2:2" ht="15.75" customHeight="1" x14ac:dyDescent="0.2">
      <c r="B298" s="14"/>
    </row>
    <row r="299" spans="2:2" ht="15.75" customHeight="1" x14ac:dyDescent="0.2">
      <c r="B299" s="14"/>
    </row>
    <row r="300" spans="2:2" ht="15.75" customHeight="1" x14ac:dyDescent="0.2">
      <c r="B300" s="14"/>
    </row>
    <row r="301" spans="2:2" ht="15.75" customHeight="1" x14ac:dyDescent="0.2">
      <c r="B301" s="14"/>
    </row>
    <row r="302" spans="2:2" ht="15.75" customHeight="1" x14ac:dyDescent="0.2">
      <c r="B302" s="14"/>
    </row>
    <row r="303" spans="2:2" ht="15.75" customHeight="1" x14ac:dyDescent="0.2">
      <c r="B303" s="14"/>
    </row>
    <row r="304" spans="2:2" ht="15.75" customHeight="1" x14ac:dyDescent="0.2">
      <c r="B304" s="14"/>
    </row>
    <row r="305" spans="2:2" ht="15.75" customHeight="1" x14ac:dyDescent="0.2">
      <c r="B305" s="14"/>
    </row>
    <row r="306" spans="2:2" ht="15.75" customHeight="1" x14ac:dyDescent="0.2">
      <c r="B306" s="14"/>
    </row>
    <row r="307" spans="2:2" ht="15.75" customHeight="1" x14ac:dyDescent="0.2">
      <c r="B307" s="14"/>
    </row>
    <row r="308" spans="2:2" ht="15.75" customHeight="1" x14ac:dyDescent="0.2">
      <c r="B308" s="14"/>
    </row>
    <row r="309" spans="2:2" ht="15.75" customHeight="1" x14ac:dyDescent="0.2">
      <c r="B309" s="14"/>
    </row>
    <row r="310" spans="2:2" ht="15.75" customHeight="1" x14ac:dyDescent="0.2">
      <c r="B310" s="14"/>
    </row>
    <row r="311" spans="2:2" ht="15.75" customHeight="1" x14ac:dyDescent="0.2">
      <c r="B311" s="14"/>
    </row>
    <row r="312" spans="2:2" ht="15.75" customHeight="1" x14ac:dyDescent="0.2"/>
    <row r="313" spans="2:2" ht="15.75" customHeight="1" x14ac:dyDescent="0.2"/>
    <row r="314" spans="2:2" ht="15.75" customHeight="1" x14ac:dyDescent="0.2"/>
    <row r="315" spans="2:2" ht="15.75" customHeight="1" x14ac:dyDescent="0.2"/>
    <row r="316" spans="2:2" ht="15.75" customHeight="1" x14ac:dyDescent="0.2"/>
    <row r="317" spans="2:2" ht="15.75" customHeight="1" x14ac:dyDescent="0.2"/>
    <row r="318" spans="2:2" ht="15.75" customHeight="1" x14ac:dyDescent="0.2"/>
    <row r="319" spans="2:2" ht="15.75" customHeight="1" x14ac:dyDescent="0.2"/>
    <row r="320" spans="2:2"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AA1000"/>
  <sheetViews>
    <sheetView zoomScale="115" zoomScaleNormal="115" workbookViewId="0">
      <pane ySplit="2" topLeftCell="A3" activePane="bottomLeft" state="frozen"/>
      <selection pane="bottomLeft" activeCell="C17" sqref="C17"/>
    </sheetView>
  </sheetViews>
  <sheetFormatPr baseColWidth="10" defaultColWidth="14.42578125" defaultRowHeight="15" customHeight="1" x14ac:dyDescent="0.2"/>
  <cols>
    <col min="1" max="1" width="26.140625" customWidth="1"/>
    <col min="2" max="2" width="6" customWidth="1"/>
    <col min="3" max="14" width="10.85546875" customWidth="1"/>
  </cols>
  <sheetData>
    <row r="1" spans="1:27" s="140" customFormat="1" ht="29.25" customHeight="1" x14ac:dyDescent="0.2">
      <c r="A1" s="140" t="s">
        <v>290</v>
      </c>
    </row>
    <row r="2" spans="1:27" ht="15.75" customHeight="1" x14ac:dyDescent="0.2">
      <c r="A2" s="1"/>
      <c r="B2" s="53" t="s">
        <v>74</v>
      </c>
      <c r="C2" s="54" t="s">
        <v>0</v>
      </c>
      <c r="D2" s="54" t="s">
        <v>1</v>
      </c>
      <c r="E2" s="54" t="s">
        <v>2</v>
      </c>
      <c r="F2" s="54" t="s">
        <v>3</v>
      </c>
      <c r="G2" s="54" t="s">
        <v>4</v>
      </c>
      <c r="H2" s="54" t="s">
        <v>5</v>
      </c>
      <c r="I2" s="54" t="s">
        <v>6</v>
      </c>
      <c r="J2" s="54" t="s">
        <v>7</v>
      </c>
      <c r="K2" s="54" t="s">
        <v>8</v>
      </c>
      <c r="L2" s="54" t="s">
        <v>9</v>
      </c>
      <c r="M2" s="54" t="s">
        <v>10</v>
      </c>
      <c r="N2" s="54" t="s">
        <v>11</v>
      </c>
      <c r="O2" s="54" t="s">
        <v>75</v>
      </c>
      <c r="P2" s="1"/>
      <c r="Q2" s="1"/>
      <c r="R2" s="1"/>
      <c r="S2" s="1"/>
      <c r="T2" s="1"/>
      <c r="U2" s="1"/>
      <c r="V2" s="1"/>
      <c r="W2" s="1"/>
      <c r="X2" s="1"/>
      <c r="Y2" s="1"/>
      <c r="Z2" s="1"/>
      <c r="AA2" s="1"/>
    </row>
    <row r="3" spans="1:27" ht="15.75" customHeight="1" x14ac:dyDescent="0.2"/>
    <row r="4" spans="1:27" ht="15.75" customHeight="1" x14ac:dyDescent="0.2">
      <c r="A4" s="35" t="s">
        <v>76</v>
      </c>
      <c r="B4" s="35"/>
      <c r="C4" s="36">
        <f>'Mi Empresa'!$B$88</f>
        <v>9181.1333333333332</v>
      </c>
      <c r="D4" s="36">
        <f>'Mi Empresa'!$C$88</f>
        <v>7003.6833333333334</v>
      </c>
      <c r="E4" s="36">
        <f>'Mi Empresa'!$D$88</f>
        <v>7581.7333333333336</v>
      </c>
      <c r="F4" s="36">
        <f>'Mi Empresa'!$E$88</f>
        <v>8778.7333333333336</v>
      </c>
      <c r="G4" s="36">
        <f>'Mi Empresa'!$F$88</f>
        <v>7226.7333333333336</v>
      </c>
      <c r="H4" s="36">
        <f>'Mi Empresa'!$G$88</f>
        <v>8216.7333333333336</v>
      </c>
      <c r="I4" s="36">
        <f>'Mi Empresa'!$H$88</f>
        <v>7745.6333333333332</v>
      </c>
      <c r="J4" s="36">
        <f>'Mi Empresa'!$I$88</f>
        <v>7202.9633333333331</v>
      </c>
      <c r="K4" s="36">
        <f>'Mi Empresa'!$J$88</f>
        <v>7406.7333333333336</v>
      </c>
      <c r="L4" s="36">
        <f>'Mi Empresa'!$K$88</f>
        <v>8960.7333333333336</v>
      </c>
      <c r="M4" s="36">
        <f>'Mi Empresa'!$L$88</f>
        <v>7087.9633333333331</v>
      </c>
      <c r="N4" s="36">
        <f>'Mi Empresa'!$M$88</f>
        <v>6947.5333333333338</v>
      </c>
      <c r="O4" s="36">
        <f t="shared" ref="O4:O5" si="0">SUM(C4:N4)</f>
        <v>93340.310000000012</v>
      </c>
      <c r="P4" s="35" t="s">
        <v>77</v>
      </c>
      <c r="Q4" s="35"/>
      <c r="R4" s="35"/>
      <c r="S4" s="35"/>
      <c r="T4" s="35"/>
      <c r="U4" s="35"/>
      <c r="V4" s="35"/>
      <c r="W4" s="35"/>
      <c r="X4" s="35"/>
      <c r="Y4" s="35"/>
      <c r="Z4" s="35"/>
      <c r="AA4" s="35"/>
    </row>
    <row r="5" spans="1:27" ht="15.75" customHeight="1" x14ac:dyDescent="0.2">
      <c r="A5" s="12" t="s">
        <v>78</v>
      </c>
      <c r="B5" s="12"/>
      <c r="C5" s="165">
        <v>80</v>
      </c>
      <c r="D5" s="165">
        <v>40</v>
      </c>
      <c r="E5" s="165">
        <v>80</v>
      </c>
      <c r="F5" s="165">
        <v>80</v>
      </c>
      <c r="G5" s="165">
        <v>80</v>
      </c>
      <c r="H5" s="165">
        <v>80</v>
      </c>
      <c r="I5" s="165">
        <v>20</v>
      </c>
      <c r="J5" s="165">
        <v>1</v>
      </c>
      <c r="K5" s="165">
        <v>20</v>
      </c>
      <c r="L5" s="165">
        <v>80</v>
      </c>
      <c r="M5" s="165">
        <v>80</v>
      </c>
      <c r="N5" s="165">
        <v>80</v>
      </c>
      <c r="O5" s="35">
        <f t="shared" si="0"/>
        <v>721</v>
      </c>
      <c r="P5" s="35" t="s">
        <v>79</v>
      </c>
      <c r="Q5" s="35"/>
      <c r="R5" s="35"/>
    </row>
    <row r="6" spans="1:27" ht="15.75" customHeight="1" x14ac:dyDescent="0.2">
      <c r="A6" s="35" t="s">
        <v>80</v>
      </c>
      <c r="B6" s="35"/>
      <c r="C6" s="36">
        <f t="shared" ref="C6:O6" si="1">C4/C5</f>
        <v>114.76416666666667</v>
      </c>
      <c r="D6" s="36">
        <f t="shared" si="1"/>
        <v>175.09208333333333</v>
      </c>
      <c r="E6" s="36">
        <f t="shared" si="1"/>
        <v>94.771666666666675</v>
      </c>
      <c r="F6" s="36">
        <f t="shared" si="1"/>
        <v>109.73416666666667</v>
      </c>
      <c r="G6" s="36">
        <f t="shared" si="1"/>
        <v>90.334166666666675</v>
      </c>
      <c r="H6" s="36">
        <f t="shared" si="1"/>
        <v>102.70916666666668</v>
      </c>
      <c r="I6" s="36">
        <f t="shared" si="1"/>
        <v>387.28166666666664</v>
      </c>
      <c r="J6" s="36">
        <f t="shared" si="1"/>
        <v>7202.9633333333331</v>
      </c>
      <c r="K6" s="36">
        <f t="shared" si="1"/>
        <v>370.3366666666667</v>
      </c>
      <c r="L6" s="36">
        <f t="shared" si="1"/>
        <v>112.00916666666667</v>
      </c>
      <c r="M6" s="36">
        <f t="shared" si="1"/>
        <v>88.599541666666667</v>
      </c>
      <c r="N6" s="36">
        <f t="shared" si="1"/>
        <v>86.844166666666666</v>
      </c>
      <c r="O6" s="45">
        <f t="shared" si="1"/>
        <v>129.45951456310681</v>
      </c>
      <c r="P6" s="56" t="s">
        <v>81</v>
      </c>
      <c r="Q6" s="35"/>
      <c r="R6" s="35"/>
      <c r="S6" s="35"/>
      <c r="T6" s="35"/>
      <c r="U6" s="35"/>
      <c r="V6" s="35"/>
      <c r="W6" s="35"/>
      <c r="X6" s="35"/>
      <c r="Y6" s="35"/>
      <c r="Z6" s="35"/>
      <c r="AA6" s="35"/>
    </row>
    <row r="7" spans="1:27" ht="15.75" customHeight="1" x14ac:dyDescent="0.2"/>
    <row r="8" spans="1:27" ht="15.75" customHeight="1" x14ac:dyDescent="0.2">
      <c r="A8" s="6" t="s">
        <v>82</v>
      </c>
      <c r="B8" s="165">
        <v>20</v>
      </c>
      <c r="C8" s="12" t="s">
        <v>74</v>
      </c>
    </row>
    <row r="9" spans="1:27" ht="15.75" customHeight="1" x14ac:dyDescent="0.2"/>
    <row r="10" spans="1:27" ht="15.75" customHeight="1" x14ac:dyDescent="0.2">
      <c r="A10" s="57" t="s">
        <v>83</v>
      </c>
      <c r="B10" s="57"/>
      <c r="C10" s="58">
        <f t="shared" ref="C10:O10" si="2">C6*(1+($B$8/100))</f>
        <v>137.71699999999998</v>
      </c>
      <c r="D10" s="58">
        <f t="shared" si="2"/>
        <v>210.1105</v>
      </c>
      <c r="E10" s="58">
        <f t="shared" si="2"/>
        <v>113.72600000000001</v>
      </c>
      <c r="F10" s="58">
        <f t="shared" si="2"/>
        <v>131.68099999999998</v>
      </c>
      <c r="G10" s="58">
        <f t="shared" si="2"/>
        <v>108.40100000000001</v>
      </c>
      <c r="H10" s="58">
        <f t="shared" si="2"/>
        <v>123.251</v>
      </c>
      <c r="I10" s="58">
        <f t="shared" si="2"/>
        <v>464.73799999999994</v>
      </c>
      <c r="J10" s="58">
        <f t="shared" si="2"/>
        <v>8643.5559999999987</v>
      </c>
      <c r="K10" s="58">
        <f t="shared" si="2"/>
        <v>444.40400000000005</v>
      </c>
      <c r="L10" s="58">
        <f t="shared" si="2"/>
        <v>134.411</v>
      </c>
      <c r="M10" s="58">
        <f t="shared" si="2"/>
        <v>106.31945</v>
      </c>
      <c r="N10" s="58">
        <f t="shared" si="2"/>
        <v>104.21299999999999</v>
      </c>
      <c r="O10" s="59">
        <f t="shared" si="2"/>
        <v>155.35141747572817</v>
      </c>
      <c r="P10" s="57" t="s">
        <v>84</v>
      </c>
      <c r="Q10" s="57"/>
      <c r="R10" s="57"/>
      <c r="S10" s="57"/>
      <c r="T10" s="57"/>
      <c r="U10" s="57"/>
      <c r="V10" s="57"/>
      <c r="W10" s="57"/>
      <c r="X10" s="57"/>
      <c r="Y10" s="57"/>
      <c r="Z10" s="57"/>
      <c r="AA10" s="57"/>
    </row>
    <row r="11" spans="1:27" ht="15.75" customHeight="1" x14ac:dyDescent="0.2"/>
    <row r="12" spans="1:27" ht="15.75" customHeight="1" x14ac:dyDescent="0.2"/>
    <row r="13" spans="1:27" ht="15.75" customHeight="1" x14ac:dyDescent="0.2"/>
    <row r="14" spans="1:27" ht="15.75" customHeight="1" x14ac:dyDescent="0.2">
      <c r="A14" s="55" t="s">
        <v>230</v>
      </c>
      <c r="B14" s="60"/>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7" ht="15.75" customHeight="1" x14ac:dyDescent="0.2"/>
    <row r="16" spans="1:27" ht="15.75" customHeight="1" x14ac:dyDescent="0.2">
      <c r="A16" s="35" t="s">
        <v>76</v>
      </c>
      <c r="B16" s="35"/>
      <c r="C16" s="36">
        <f>'Mi Empresa'!B33+'Mi Empresa'!B40+'Mi Empresa'!B47+'Mi Empresa'!B52+'Mi Empresa'!B57+'Mi Empresa'!B72+'Mi Empresa'!B78+'Mi Empresa'!B83</f>
        <v>8846.1333333333332</v>
      </c>
      <c r="D16" s="36">
        <f>'Mi Empresa'!C33+'Mi Empresa'!C40+'Mi Empresa'!C47+'Mi Empresa'!C52+'Mi Empresa'!C57+'Mi Empresa'!C72+'Mi Empresa'!C78+'Mi Empresa'!C83</f>
        <v>6715.6833333333334</v>
      </c>
      <c r="E16" s="36">
        <f>'Mi Empresa'!D33+'Mi Empresa'!D40+'Mi Empresa'!D47+'Mi Empresa'!D52+'Mi Empresa'!D57+'Mi Empresa'!D72+'Mi Empresa'!D78+'Mi Empresa'!D83</f>
        <v>6996.7333333333336</v>
      </c>
      <c r="F16" s="36">
        <f>'Mi Empresa'!E33+'Mi Empresa'!E40+'Mi Empresa'!E47+'Mi Empresa'!E52+'Mi Empresa'!E57+'Mi Empresa'!E72+'Mi Empresa'!E78+'Mi Empresa'!E83</f>
        <v>8513.7333333333336</v>
      </c>
      <c r="G16" s="36">
        <f>'Mi Empresa'!F33+'Mi Empresa'!F40+'Mi Empresa'!F47+'Mi Empresa'!F52+'Mi Empresa'!F57+'Mi Empresa'!F72+'Mi Empresa'!F78+'Mi Empresa'!F83</f>
        <v>6771.7333333333336</v>
      </c>
      <c r="H16" s="36">
        <f>'Mi Empresa'!G33+'Mi Empresa'!G40+'Mi Empresa'!G47+'Mi Empresa'!G52+'Mi Empresa'!G57+'Mi Empresa'!G72+'Mi Empresa'!G78+'Mi Empresa'!G83</f>
        <v>7876.7333333333336</v>
      </c>
      <c r="I16" s="36">
        <f>'Mi Empresa'!H33+'Mi Empresa'!H40+'Mi Empresa'!H47+'Mi Empresa'!H52+'Mi Empresa'!H57+'Mi Empresa'!H72+'Mi Empresa'!H78+'Mi Empresa'!H83</f>
        <v>7480.6333333333332</v>
      </c>
      <c r="J16" s="36">
        <f>'Mi Empresa'!I33+'Mi Empresa'!I40+'Mi Empresa'!I47+'Mi Empresa'!I52+'Mi Empresa'!I57+'Mi Empresa'!I72+'Mi Empresa'!I78+'Mi Empresa'!I83</f>
        <v>6742.963333333334</v>
      </c>
      <c r="K16" s="36">
        <f>'Mi Empresa'!J33+'Mi Empresa'!J40+'Mi Empresa'!J47+'Mi Empresa'!J52+'Mi Empresa'!J57+'Mi Empresa'!J72+'Mi Empresa'!J78+'Mi Empresa'!J83</f>
        <v>7141.7333333333336</v>
      </c>
      <c r="L16" s="36">
        <f>'Mi Empresa'!K33+'Mi Empresa'!K40+'Mi Empresa'!K47+'Mi Empresa'!K52+'Mi Empresa'!K57+'Mi Empresa'!K72+'Mi Empresa'!K78+'Mi Empresa'!K83</f>
        <v>8695.7333333333336</v>
      </c>
      <c r="M16" s="36">
        <f>'Mi Empresa'!L33+'Mi Empresa'!L40+'Mi Empresa'!L47+'Mi Empresa'!L52+'Mi Empresa'!L57+'Mi Empresa'!L72+'Mi Empresa'!L78+'Mi Empresa'!L83</f>
        <v>6512.9633333333331</v>
      </c>
      <c r="N16" s="36">
        <f>'Mi Empresa'!M33+'Mi Empresa'!M40+'Mi Empresa'!M47+'Mi Empresa'!M52+'Mi Empresa'!M57+'Mi Empresa'!M72+'Mi Empresa'!M78+'Mi Empresa'!M83</f>
        <v>6682.5333333333338</v>
      </c>
      <c r="O16" s="36">
        <f t="shared" ref="O16:O17" si="3">SUM(C16:N16)</f>
        <v>88977.310000000012</v>
      </c>
      <c r="P16" s="35"/>
      <c r="Q16" s="35"/>
      <c r="R16" s="35"/>
      <c r="S16" s="35"/>
      <c r="T16" s="35"/>
      <c r="U16" s="35"/>
      <c r="V16" s="35"/>
      <c r="W16" s="35"/>
      <c r="X16" s="35"/>
      <c r="Y16" s="35"/>
      <c r="Z16" s="35"/>
      <c r="AA16" s="35"/>
    </row>
    <row r="17" spans="1:27" ht="15.75" customHeight="1" x14ac:dyDescent="0.2">
      <c r="A17" s="35" t="s">
        <v>78</v>
      </c>
      <c r="B17" s="35"/>
      <c r="C17" s="35">
        <f t="shared" ref="C17:N17" si="4">C5</f>
        <v>80</v>
      </c>
      <c r="D17" s="35">
        <f t="shared" si="4"/>
        <v>40</v>
      </c>
      <c r="E17" s="35">
        <f t="shared" si="4"/>
        <v>80</v>
      </c>
      <c r="F17" s="35">
        <f t="shared" si="4"/>
        <v>80</v>
      </c>
      <c r="G17" s="35">
        <f t="shared" si="4"/>
        <v>80</v>
      </c>
      <c r="H17" s="35">
        <f t="shared" si="4"/>
        <v>80</v>
      </c>
      <c r="I17" s="35">
        <f t="shared" si="4"/>
        <v>20</v>
      </c>
      <c r="J17" s="35">
        <f t="shared" si="4"/>
        <v>1</v>
      </c>
      <c r="K17" s="35">
        <f t="shared" si="4"/>
        <v>20</v>
      </c>
      <c r="L17" s="35">
        <f t="shared" si="4"/>
        <v>80</v>
      </c>
      <c r="M17" s="35">
        <f t="shared" si="4"/>
        <v>80</v>
      </c>
      <c r="N17" s="35">
        <f t="shared" si="4"/>
        <v>80</v>
      </c>
      <c r="O17" s="35">
        <f t="shared" si="3"/>
        <v>721</v>
      </c>
    </row>
    <row r="18" spans="1:27" ht="15.75" customHeight="1" x14ac:dyDescent="0.2">
      <c r="A18" s="61" t="s">
        <v>85</v>
      </c>
      <c r="B18" s="61"/>
      <c r="C18" s="62">
        <f t="shared" ref="C18:O18" si="5">C16/C17</f>
        <v>110.57666666666667</v>
      </c>
      <c r="D18" s="62">
        <f t="shared" si="5"/>
        <v>167.89208333333335</v>
      </c>
      <c r="E18" s="62">
        <f t="shared" si="5"/>
        <v>87.459166666666675</v>
      </c>
      <c r="F18" s="62">
        <f t="shared" si="5"/>
        <v>106.42166666666667</v>
      </c>
      <c r="G18" s="62">
        <f t="shared" si="5"/>
        <v>84.646666666666675</v>
      </c>
      <c r="H18" s="62">
        <f t="shared" si="5"/>
        <v>98.459166666666675</v>
      </c>
      <c r="I18" s="62">
        <f t="shared" si="5"/>
        <v>374.03166666666664</v>
      </c>
      <c r="J18" s="62">
        <f t="shared" si="5"/>
        <v>6742.963333333334</v>
      </c>
      <c r="K18" s="62">
        <f t="shared" si="5"/>
        <v>357.0866666666667</v>
      </c>
      <c r="L18" s="62">
        <f t="shared" si="5"/>
        <v>108.69666666666667</v>
      </c>
      <c r="M18" s="62">
        <f t="shared" si="5"/>
        <v>81.412041666666667</v>
      </c>
      <c r="N18" s="62">
        <f t="shared" si="5"/>
        <v>83.531666666666666</v>
      </c>
      <c r="O18" s="45">
        <f t="shared" si="5"/>
        <v>123.4081969486824</v>
      </c>
      <c r="P18" s="63" t="s">
        <v>86</v>
      </c>
      <c r="Q18" s="61"/>
      <c r="R18" s="61"/>
      <c r="S18" s="61"/>
      <c r="T18" s="61"/>
      <c r="U18" s="61"/>
      <c r="V18" s="61"/>
      <c r="W18" s="61"/>
      <c r="X18" s="61"/>
      <c r="Y18" s="61"/>
      <c r="Z18" s="61"/>
      <c r="AA18" s="61"/>
    </row>
    <row r="19" spans="1:27" ht="15.75" customHeight="1" x14ac:dyDescent="0.2"/>
    <row r="20" spans="1:27" ht="15.75" customHeight="1" x14ac:dyDescent="0.2">
      <c r="A20" s="12" t="s">
        <v>87</v>
      </c>
    </row>
    <row r="21" spans="1:27" ht="15.75" customHeight="1" x14ac:dyDescent="0.2"/>
    <row r="22" spans="1:27" ht="15.75" customHeight="1" x14ac:dyDescent="0.2"/>
    <row r="23" spans="1:27" ht="15.75" customHeight="1" x14ac:dyDescent="0.2"/>
    <row r="24" spans="1:27" ht="15.75" customHeight="1" x14ac:dyDescent="0.2"/>
    <row r="25" spans="1:27" ht="15.75" customHeight="1" x14ac:dyDescent="0.2"/>
    <row r="26" spans="1:27" ht="15.75" customHeight="1" x14ac:dyDescent="0.2">
      <c r="A26" s="139"/>
    </row>
    <row r="27" spans="1:27" ht="15.75" customHeight="1" x14ac:dyDescent="0.2"/>
    <row r="28" spans="1:27" ht="15.75" customHeight="1" x14ac:dyDescent="0.2"/>
    <row r="29" spans="1:27" ht="15.75" customHeight="1" x14ac:dyDescent="0.2"/>
    <row r="30" spans="1:27" ht="15.75" customHeight="1" x14ac:dyDescent="0.2"/>
    <row r="31" spans="1:27" ht="15.75" customHeight="1" x14ac:dyDescent="0.2"/>
    <row r="32" spans="1: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outlinePr summaryBelow="0" summaryRight="0"/>
  </sheetPr>
  <dimension ref="A1:Z1001"/>
  <sheetViews>
    <sheetView workbookViewId="0">
      <pane ySplit="1" topLeftCell="A2" activePane="bottomLeft" state="frozen"/>
      <selection pane="bottomLeft" activeCell="K68" sqref="K68"/>
    </sheetView>
  </sheetViews>
  <sheetFormatPr baseColWidth="10" defaultColWidth="14.42578125" defaultRowHeight="15" customHeight="1" x14ac:dyDescent="0.2"/>
  <cols>
    <col min="1" max="1" width="28.5703125" customWidth="1"/>
    <col min="2" max="6" width="14.42578125" customWidth="1"/>
  </cols>
  <sheetData>
    <row r="1" spans="1:26" s="140" customFormat="1" ht="29.25" customHeight="1" x14ac:dyDescent="0.2">
      <c r="A1" s="140" t="s">
        <v>297</v>
      </c>
    </row>
    <row r="2" spans="1:26" ht="15.75" customHeight="1" x14ac:dyDescent="0.2"/>
    <row r="3" spans="1:26" ht="15.75" customHeight="1" x14ac:dyDescent="0.2">
      <c r="A3" s="54" t="s">
        <v>88</v>
      </c>
      <c r="B3" s="64"/>
      <c r="C3" s="64"/>
      <c r="D3" s="64"/>
      <c r="E3" s="64"/>
      <c r="F3" s="64"/>
      <c r="G3" s="64"/>
      <c r="H3" s="64"/>
      <c r="I3" s="64"/>
      <c r="J3" s="64"/>
      <c r="K3" s="64"/>
      <c r="L3" s="64"/>
      <c r="M3" s="64"/>
      <c r="N3" s="64"/>
      <c r="O3" s="64"/>
      <c r="P3" s="64"/>
      <c r="Q3" s="64"/>
      <c r="R3" s="64"/>
      <c r="S3" s="64"/>
      <c r="T3" s="64"/>
      <c r="U3" s="64"/>
      <c r="V3" s="64"/>
      <c r="W3" s="64"/>
      <c r="X3" s="64"/>
      <c r="Y3" s="64"/>
      <c r="Z3" s="64"/>
    </row>
    <row r="4" spans="1:26" ht="15.75" customHeight="1" x14ac:dyDescent="0.2"/>
    <row r="5" spans="1:26" ht="15.75" customHeight="1" x14ac:dyDescent="0.2"/>
    <row r="6" spans="1:26" ht="15.75" customHeight="1" x14ac:dyDescent="0.2"/>
    <row r="7" spans="1:26" ht="15.75" customHeight="1" x14ac:dyDescent="0.2"/>
    <row r="8" spans="1:26" ht="15.75" customHeight="1" x14ac:dyDescent="0.2"/>
    <row r="9" spans="1:26" ht="15.75" customHeight="1" x14ac:dyDescent="0.2"/>
    <row r="10" spans="1:26" ht="15.75" customHeight="1" x14ac:dyDescent="0.2"/>
    <row r="11" spans="1:26" ht="15.75" customHeight="1" x14ac:dyDescent="0.2"/>
    <row r="12" spans="1:26" ht="15.75" customHeight="1" x14ac:dyDescent="0.2"/>
    <row r="13" spans="1:26" ht="15.75" customHeight="1" x14ac:dyDescent="0.2"/>
    <row r="14" spans="1:26" ht="15.75" customHeight="1" x14ac:dyDescent="0.2"/>
    <row r="15" spans="1:26" ht="15.75" customHeight="1" x14ac:dyDescent="0.2"/>
    <row r="16" spans="1:26" ht="15.75" customHeight="1" x14ac:dyDescent="0.2"/>
    <row r="17" spans="1:26" ht="15.75" customHeight="1" x14ac:dyDescent="0.2"/>
    <row r="18" spans="1:26" ht="15.75" customHeight="1" x14ac:dyDescent="0.2"/>
    <row r="19" spans="1:26" ht="15.75" customHeight="1" x14ac:dyDescent="0.2"/>
    <row r="20" spans="1:26" ht="15.75" customHeight="1" x14ac:dyDescent="0.2"/>
    <row r="21" spans="1:26" ht="15.75" customHeight="1" x14ac:dyDescent="0.2"/>
    <row r="22" spans="1:26" ht="15.75" customHeight="1" x14ac:dyDescent="0.2"/>
    <row r="23" spans="1:26" ht="15.75" customHeight="1" x14ac:dyDescent="0.2"/>
    <row r="24" spans="1:26" ht="15.75" customHeight="1" x14ac:dyDescent="0.2">
      <c r="A24" s="65" t="s">
        <v>89</v>
      </c>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ht="15.75" customHeight="1" x14ac:dyDescent="0.2"/>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spans="1:14" ht="15.75" customHeight="1" x14ac:dyDescent="0.2"/>
    <row r="34" spans="1:14" ht="15.75" customHeight="1" x14ac:dyDescent="0.2"/>
    <row r="35" spans="1:14" ht="15.75" customHeight="1" x14ac:dyDescent="0.2"/>
    <row r="36" spans="1:14" ht="15.75" customHeight="1" x14ac:dyDescent="0.2"/>
    <row r="37" spans="1:14" ht="15.75" customHeight="1" x14ac:dyDescent="0.2"/>
    <row r="38" spans="1:14" ht="15.75" customHeight="1" x14ac:dyDescent="0.2"/>
    <row r="39" spans="1:14" ht="15.75" customHeight="1" x14ac:dyDescent="0.2"/>
    <row r="40" spans="1:14" ht="15.75" customHeight="1" x14ac:dyDescent="0.2"/>
    <row r="41" spans="1:14" ht="15.75" customHeight="1" x14ac:dyDescent="0.2"/>
    <row r="42" spans="1:14" ht="15.75" customHeight="1" x14ac:dyDescent="0.2"/>
    <row r="43" spans="1:14" ht="15.75" customHeight="1" x14ac:dyDescent="0.2"/>
    <row r="44" spans="1:14" ht="15.75" customHeight="1" x14ac:dyDescent="0.2"/>
    <row r="45" spans="1:14" ht="15.75" customHeight="1" x14ac:dyDescent="0.2"/>
    <row r="46" spans="1:14" ht="15.75" customHeight="1" x14ac:dyDescent="0.2">
      <c r="A46" s="57" t="s">
        <v>90</v>
      </c>
      <c r="B46" s="58">
        <f>SUM(B47:B55)</f>
        <v>93505</v>
      </c>
      <c r="C46" s="57"/>
      <c r="D46" s="57"/>
      <c r="E46" s="57"/>
      <c r="F46" s="57"/>
      <c r="G46" s="57" t="s">
        <v>13</v>
      </c>
      <c r="H46" s="58">
        <f>SUM(H47:H54)</f>
        <v>67437</v>
      </c>
      <c r="I46" s="57"/>
      <c r="J46" s="57"/>
      <c r="K46" s="57"/>
      <c r="L46" s="57"/>
    </row>
    <row r="47" spans="1:14" ht="15.75" customHeight="1" x14ac:dyDescent="0.2">
      <c r="A47" s="127" t="str">
        <f>'Mi Empresa'!A4</f>
        <v>Talleres</v>
      </c>
      <c r="B47" s="128">
        <f>'Mi Empresa'!N4</f>
        <v>67437</v>
      </c>
      <c r="G47" s="127" t="str">
        <f>'Mi Empresa'!A5</f>
        <v>Taller Y</v>
      </c>
      <c r="H47" s="128">
        <f>'Mi Empresa'!N5</f>
        <v>10177</v>
      </c>
      <c r="M47" s="12"/>
    </row>
    <row r="48" spans="1:14" ht="15.75" customHeight="1" x14ac:dyDescent="0.2">
      <c r="A48" s="127" t="str">
        <f>'Mi Empresa'!A10</f>
        <v>Sesiones individuales</v>
      </c>
      <c r="B48" s="128">
        <f>'Mi Empresa'!N10</f>
        <v>9770</v>
      </c>
      <c r="G48" s="127" t="str">
        <f>'Mi Empresa'!A6</f>
        <v>Curso X</v>
      </c>
      <c r="H48" s="128">
        <f>'Mi Empresa'!N6</f>
        <v>18000</v>
      </c>
      <c r="M48" s="12"/>
      <c r="N48" s="12"/>
    </row>
    <row r="49" spans="1:12" ht="15.75" customHeight="1" x14ac:dyDescent="0.2">
      <c r="A49" s="127" t="str">
        <f>'Mi Empresa'!A13</f>
        <v>Charlas</v>
      </c>
      <c r="B49" s="128">
        <f>'Mi Empresa'!N13</f>
        <v>0</v>
      </c>
      <c r="G49" s="127" t="str">
        <f>'Mi Empresa'!A7</f>
        <v>Curso Online Z</v>
      </c>
      <c r="H49" s="128">
        <f>'Mi Empresa'!N7</f>
        <v>18050</v>
      </c>
    </row>
    <row r="50" spans="1:12" ht="15.75" customHeight="1" x14ac:dyDescent="0.2">
      <c r="A50" s="127" t="str">
        <f>'Mi Empresa'!A16</f>
        <v>Venta cruzada</v>
      </c>
      <c r="B50" s="128">
        <f>'Mi Empresa'!N16</f>
        <v>6476</v>
      </c>
      <c r="G50" s="127" t="str">
        <f>'Mi Empresa'!A8</f>
        <v>Retiro T</v>
      </c>
      <c r="H50" s="128">
        <f>'Mi Empresa'!N8</f>
        <v>21210</v>
      </c>
    </row>
    <row r="51" spans="1:12" ht="15.75" customHeight="1" x14ac:dyDescent="0.2">
      <c r="A51" s="127" t="str">
        <f>'Mi Empresa'!A20</f>
        <v>Otros</v>
      </c>
      <c r="B51" s="128">
        <f>'Mi Empresa'!N20</f>
        <v>9822</v>
      </c>
    </row>
    <row r="52" spans="1:12" ht="15.75" customHeight="1" x14ac:dyDescent="0.2"/>
    <row r="53" spans="1:12" ht="15.75" customHeight="1" x14ac:dyDescent="0.2"/>
    <row r="54" spans="1:12" ht="15.75" customHeight="1" x14ac:dyDescent="0.2"/>
    <row r="55" spans="1:12" ht="15.75" customHeight="1" x14ac:dyDescent="0.2"/>
    <row r="56" spans="1:12" ht="15.75" customHeight="1" x14ac:dyDescent="0.2"/>
    <row r="57" spans="1:12" ht="15.75" customHeight="1" x14ac:dyDescent="0.2"/>
    <row r="58" spans="1:12" ht="15.75" customHeight="1" x14ac:dyDescent="0.2"/>
    <row r="59" spans="1:12" ht="15.75" customHeight="1" x14ac:dyDescent="0.2">
      <c r="A59" s="12"/>
    </row>
    <row r="60" spans="1:12" ht="15.75" customHeight="1" x14ac:dyDescent="0.2">
      <c r="A60" s="67" t="s">
        <v>91</v>
      </c>
      <c r="B60" s="68">
        <f>SUM(B61:B71)</f>
        <v>93340.310000000012</v>
      </c>
      <c r="C60" s="67"/>
      <c r="D60" s="67"/>
      <c r="E60" s="67"/>
      <c r="F60" s="67"/>
      <c r="G60" s="67"/>
      <c r="H60" s="67"/>
      <c r="I60" s="67"/>
      <c r="J60" s="67"/>
      <c r="K60" s="67"/>
      <c r="L60" s="67"/>
    </row>
    <row r="61" spans="1:12" ht="15.75" customHeight="1" x14ac:dyDescent="0.2">
      <c r="A61" s="127" t="str">
        <f>'Mi Empresa'!A28</f>
        <v>Gasto Directo (sesiones individuales)</v>
      </c>
      <c r="B61" s="128">
        <f>'Mi Empresa'!N28</f>
        <v>4363</v>
      </c>
    </row>
    <row r="62" spans="1:12" ht="15.75" customHeight="1" x14ac:dyDescent="0.2">
      <c r="A62" s="127" t="str">
        <f>'Mi Empresa'!A33</f>
        <v>Gasto Indirecto Marketing</v>
      </c>
      <c r="B62" s="128">
        <f>'Mi Empresa'!N33</f>
        <v>3036.86</v>
      </c>
    </row>
    <row r="63" spans="1:12" ht="15.75" customHeight="1" x14ac:dyDescent="0.2">
      <c r="A63" s="127" t="str">
        <f>'Mi Empresa'!A40</f>
        <v>Gasto Indirecto Diestas y Desplazamientos</v>
      </c>
      <c r="B63" s="128">
        <f>'Mi Empresa'!N40</f>
        <v>1588.8500000000001</v>
      </c>
    </row>
    <row r="64" spans="1:12" ht="15.75" customHeight="1" x14ac:dyDescent="0.2">
      <c r="A64" s="127" t="str">
        <f>'Mi Empresa'!A47</f>
        <v>Gasto Indirecto Formación</v>
      </c>
      <c r="B64" s="128">
        <f>'Mi Empresa'!N47</f>
        <v>1225</v>
      </c>
    </row>
    <row r="65" spans="1:13" ht="15.75" customHeight="1" x14ac:dyDescent="0.2">
      <c r="A65" s="127" t="str">
        <f>'Mi Empresa'!A72</f>
        <v>Gasto estructural</v>
      </c>
      <c r="B65" s="128">
        <f>'Mi Empresa'!N72</f>
        <v>11590</v>
      </c>
    </row>
    <row r="66" spans="1:13" ht="15.75" customHeight="1" x14ac:dyDescent="0.2">
      <c r="A66" s="127" t="str">
        <f>'Mi Empresa'!A52</f>
        <v>Gasto Indirecto Mano de obra</v>
      </c>
      <c r="B66" s="128">
        <f>'Mi Empresa'!N52</f>
        <v>49753.000000000007</v>
      </c>
      <c r="M66" s="12"/>
    </row>
    <row r="67" spans="1:13" ht="15.75" customHeight="1" x14ac:dyDescent="0.2">
      <c r="A67" s="127" t="str">
        <f>'Mi Empresa'!A57</f>
        <v>Gasto Indirecto General</v>
      </c>
      <c r="B67" s="128">
        <f>'Mi Empresa'!N57</f>
        <v>5205</v>
      </c>
      <c r="M67" s="12"/>
    </row>
    <row r="68" spans="1:13" ht="15.75" customHeight="1" x14ac:dyDescent="0.2">
      <c r="A68" s="127" t="str">
        <f>'Mi Empresa'!A78</f>
        <v>Deuda</v>
      </c>
      <c r="B68" s="128">
        <f>'Mi Empresa'!N78</f>
        <v>10224</v>
      </c>
      <c r="M68" s="12"/>
    </row>
    <row r="69" spans="1:13" ht="15.75" customHeight="1" x14ac:dyDescent="0.2">
      <c r="A69" s="127" t="str">
        <f>'Mi Empresa'!A83</f>
        <v>Impuestos</v>
      </c>
      <c r="B69" s="128">
        <f>'Mi Empresa'!N83</f>
        <v>6354.6</v>
      </c>
    </row>
    <row r="70" spans="1:13" ht="15.75" customHeight="1" x14ac:dyDescent="0.2"/>
    <row r="71" spans="1:13" ht="15.75" customHeight="1" x14ac:dyDescent="0.2"/>
    <row r="72" spans="1:13" ht="15.75" customHeight="1" x14ac:dyDescent="0.2"/>
    <row r="73" spans="1:13" ht="15.75" customHeight="1" x14ac:dyDescent="0.2"/>
    <row r="74" spans="1:13" ht="15.75" customHeight="1" x14ac:dyDescent="0.2"/>
    <row r="75" spans="1:13" ht="15.75" customHeight="1" x14ac:dyDescent="0.2"/>
    <row r="76" spans="1:13" ht="15.75" customHeight="1" x14ac:dyDescent="0.2"/>
    <row r="77" spans="1:13" ht="15.75" customHeight="1" x14ac:dyDescent="0.2"/>
    <row r="78" spans="1:13" ht="15.75" customHeight="1" x14ac:dyDescent="0.2"/>
    <row r="79" spans="1:13" ht="15.75" customHeight="1" x14ac:dyDescent="0.2"/>
    <row r="80" spans="1:1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outlinePr summaryBelow="0" summaryRight="0"/>
  </sheetPr>
  <dimension ref="A1:Z985"/>
  <sheetViews>
    <sheetView workbookViewId="0">
      <selection activeCell="J21" sqref="J21"/>
    </sheetView>
  </sheetViews>
  <sheetFormatPr baseColWidth="10" defaultColWidth="14.42578125" defaultRowHeight="15" customHeight="1" x14ac:dyDescent="0.2"/>
  <cols>
    <col min="1" max="1" width="14.42578125" customWidth="1"/>
    <col min="2" max="2" width="7" customWidth="1"/>
    <col min="3" max="4" width="14.42578125" customWidth="1"/>
    <col min="5" max="5" width="24.85546875" customWidth="1"/>
    <col min="6" max="6" width="14.42578125" customWidth="1"/>
    <col min="7" max="7" width="6.28515625" customWidth="1"/>
    <col min="10" max="10" width="33.28515625" customWidth="1"/>
    <col min="12" max="12" width="5.140625" customWidth="1"/>
  </cols>
  <sheetData>
    <row r="1" spans="1:26" s="140" customFormat="1" ht="29.25" customHeight="1" x14ac:dyDescent="0.2">
      <c r="A1" s="140" t="s">
        <v>296</v>
      </c>
    </row>
    <row r="2" spans="1:26" ht="15.75" customHeight="1" x14ac:dyDescent="0.2"/>
    <row r="3" spans="1:26" ht="15.75" customHeight="1" x14ac:dyDescent="0.2"/>
    <row r="4" spans="1:26" ht="15.75" customHeight="1" x14ac:dyDescent="0.2">
      <c r="A4" s="69" t="str">
        <f>'Mi Terapia'!A2</f>
        <v>TERAPIA TIPO 1</v>
      </c>
      <c r="B4" s="70"/>
      <c r="C4" s="70"/>
      <c r="D4" s="70"/>
      <c r="E4" s="70"/>
      <c r="F4" s="69" t="str">
        <f>'Mis Talleres'!B3</f>
        <v>TALLER TIPO 1</v>
      </c>
      <c r="G4" s="70"/>
      <c r="H4" s="70"/>
      <c r="I4" s="70"/>
      <c r="J4" s="70"/>
      <c r="K4" s="69" t="s">
        <v>92</v>
      </c>
      <c r="L4" s="70"/>
      <c r="M4" s="70"/>
      <c r="N4" s="70"/>
      <c r="O4" s="70"/>
      <c r="P4" s="70"/>
      <c r="Q4" s="70"/>
      <c r="R4" s="70"/>
      <c r="S4" s="70"/>
      <c r="T4" s="70"/>
      <c r="U4" s="70"/>
      <c r="V4" s="70"/>
      <c r="W4" s="70"/>
      <c r="X4" s="70"/>
      <c r="Y4" s="70"/>
      <c r="Z4" s="70"/>
    </row>
    <row r="5" spans="1:26" ht="15.75" customHeight="1" x14ac:dyDescent="0.2">
      <c r="A5" s="71" t="str">
        <f>$K$5</f>
        <v>Uolala</v>
      </c>
      <c r="B5" s="71">
        <f>COUNTIF('Mi Terapia'!$A$2:$A$52,$K$5)</f>
        <v>1</v>
      </c>
      <c r="F5" s="71" t="str">
        <f>$K$5</f>
        <v>Uolala</v>
      </c>
      <c r="G5" s="71">
        <f>COUNTIF('Mis Talleres'!$A$3:$A$32,$K$5)</f>
        <v>3</v>
      </c>
      <c r="K5" s="166" t="s">
        <v>26</v>
      </c>
      <c r="L5" s="125"/>
    </row>
    <row r="6" spans="1:26" ht="15.75" customHeight="1" x14ac:dyDescent="0.2">
      <c r="A6" s="71" t="str">
        <f>$K$6</f>
        <v>Publi Facebook</v>
      </c>
      <c r="B6" s="71">
        <f>COUNTIF('Mi Terapia'!$A$2:$A$52,$K$6)</f>
        <v>8</v>
      </c>
      <c r="F6" s="71" t="str">
        <f>$K$6</f>
        <v>Publi Facebook</v>
      </c>
      <c r="G6" s="71">
        <f>COUNTIF('Mis Talleres'!$A$3:$A$32,$K$6)</f>
        <v>1</v>
      </c>
      <c r="K6" s="126" t="s">
        <v>93</v>
      </c>
      <c r="L6" s="125"/>
    </row>
    <row r="7" spans="1:26" ht="15.75" customHeight="1" x14ac:dyDescent="0.2">
      <c r="A7" s="71" t="str">
        <f>$K$7</f>
        <v>Facebook</v>
      </c>
      <c r="B7" s="71">
        <f>COUNTIF('Mi Terapia'!$A$2:$A$52,$K$7)</f>
        <v>1</v>
      </c>
      <c r="F7" s="71" t="str">
        <f>$K$7</f>
        <v>Facebook</v>
      </c>
      <c r="G7" s="71">
        <f>COUNTIF('Mis Talleres'!$A$3:$A$32,$K$7)</f>
        <v>4</v>
      </c>
      <c r="K7" s="126" t="s">
        <v>94</v>
      </c>
      <c r="L7" s="125"/>
    </row>
    <row r="8" spans="1:26" ht="15.75" customHeight="1" x14ac:dyDescent="0.2">
      <c r="A8" s="71" t="str">
        <f>$K$8</f>
        <v>Saludterapia</v>
      </c>
      <c r="B8" s="71">
        <f>COUNTIF('Mi Terapia'!$A$2:$A$52,$K$8)</f>
        <v>0</v>
      </c>
      <c r="F8" s="71" t="str">
        <f>$K$8</f>
        <v>Saludterapia</v>
      </c>
      <c r="G8" s="71">
        <f>COUNTIF('Mis Talleres'!$A$3:$A$32,$K$8)</f>
        <v>0</v>
      </c>
      <c r="K8" s="126" t="s">
        <v>95</v>
      </c>
      <c r="L8" s="125"/>
    </row>
    <row r="9" spans="1:26" ht="15.75" customHeight="1" x14ac:dyDescent="0.2">
      <c r="A9" s="71" t="str">
        <f>$K$9</f>
        <v>Newsletter</v>
      </c>
      <c r="B9" s="71">
        <f>COUNTIF('Mi Terapia'!$A$2:$A$52,$K$9)</f>
        <v>0</v>
      </c>
      <c r="F9" s="71" t="str">
        <f>$K$9</f>
        <v>Newsletter</v>
      </c>
      <c r="G9" s="71">
        <f>COUNTIF('Mis Talleres'!$A$3:$A$32,$K$9)</f>
        <v>1</v>
      </c>
      <c r="K9" s="126" t="s">
        <v>96</v>
      </c>
      <c r="L9" s="125"/>
    </row>
    <row r="10" spans="1:26" ht="15.75" customHeight="1" x14ac:dyDescent="0.2">
      <c r="A10" s="71" t="str">
        <f>$K$10</f>
        <v>Boca oreja</v>
      </c>
      <c r="B10" s="71">
        <f>COUNTIF('Mi Terapia'!$A$2:$A$52,$K$10)</f>
        <v>5</v>
      </c>
      <c r="F10" s="71" t="str">
        <f>$K$10</f>
        <v>Boca oreja</v>
      </c>
      <c r="G10" s="71">
        <f>COUNTIF('Mis Talleres'!$A$3:$A$32,$K$10)</f>
        <v>1</v>
      </c>
      <c r="K10" s="126" t="s">
        <v>97</v>
      </c>
      <c r="L10" s="125"/>
    </row>
    <row r="11" spans="1:26" ht="15.75" customHeight="1" x14ac:dyDescent="0.2">
      <c r="A11" s="71" t="str">
        <f>$K$11</f>
        <v>Otros</v>
      </c>
      <c r="B11" s="71">
        <f>COUNTIF('Mi Terapia'!$A$2:$A$52,$K$11)</f>
        <v>0</v>
      </c>
      <c r="F11" s="71" t="str">
        <f>$K$11</f>
        <v>Otros</v>
      </c>
      <c r="G11" s="71">
        <f>COUNTIF('Mis Talleres'!$A$3:$A$32,$K$11)</f>
        <v>1</v>
      </c>
      <c r="K11" s="126" t="s">
        <v>18</v>
      </c>
      <c r="L11" s="125"/>
    </row>
    <row r="12" spans="1:26" ht="15.75" customHeight="1" x14ac:dyDescent="0.2">
      <c r="A12" s="71" t="str">
        <f>$K$12</f>
        <v>Google</v>
      </c>
      <c r="B12" s="71">
        <f>COUNTIF('Mi Terapia'!$A$2:$A$52,$K$12)</f>
        <v>0</v>
      </c>
      <c r="F12" s="71" t="str">
        <f>$K$12</f>
        <v>Google</v>
      </c>
      <c r="G12" s="71">
        <f>COUNTIF('Mis Talleres'!$A$3:$A$32,$K$12)</f>
        <v>0</v>
      </c>
      <c r="K12" s="126" t="s">
        <v>98</v>
      </c>
      <c r="L12" s="125"/>
    </row>
    <row r="13" spans="1:26" ht="15.75" customHeight="1" x14ac:dyDescent="0.2">
      <c r="A13" s="71" t="str">
        <f>$K$13</f>
        <v>Youtube</v>
      </c>
      <c r="B13" s="71">
        <f>COUNTIF('Mi Terapia'!$A$2:$A$52,$K$13)</f>
        <v>0</v>
      </c>
      <c r="F13" s="71" t="str">
        <f>$K$13</f>
        <v>Youtube</v>
      </c>
      <c r="G13" s="71">
        <f>COUNTIF('Mis Talleres'!$A$3:$A$32,$K$13)</f>
        <v>1</v>
      </c>
      <c r="K13" s="126" t="s">
        <v>99</v>
      </c>
      <c r="L13" s="125"/>
    </row>
    <row r="14" spans="1:26" ht="15.75" customHeight="1" x14ac:dyDescent="0.2">
      <c r="A14" s="71" t="str">
        <f>$K$14</f>
        <v>Carteles</v>
      </c>
      <c r="B14" s="71">
        <f>COUNTIF('Mi Terapia'!$A$2:$A$52,$K$14)</f>
        <v>4</v>
      </c>
      <c r="F14" s="71" t="str">
        <f>$K$14</f>
        <v>Carteles</v>
      </c>
      <c r="G14" s="71">
        <f>COUNTIF('Mis Talleres'!$A$3:$A$32,$K$14)</f>
        <v>0</v>
      </c>
      <c r="K14" s="126" t="s">
        <v>100</v>
      </c>
      <c r="L14" s="125"/>
    </row>
    <row r="15" spans="1:26" ht="15.75" customHeight="1" x14ac:dyDescent="0.2">
      <c r="A15" s="71"/>
      <c r="B15" s="71"/>
      <c r="F15" s="71"/>
      <c r="G15" s="71"/>
      <c r="K15" s="166"/>
      <c r="L15" s="125"/>
    </row>
    <row r="16" spans="1:26" ht="15.75" customHeight="1" x14ac:dyDescent="0.2">
      <c r="A16" s="71"/>
      <c r="B16" s="71"/>
      <c r="F16" s="71"/>
      <c r="G16" s="71"/>
      <c r="K16" s="126"/>
      <c r="L16" s="125"/>
    </row>
    <row r="17" spans="1:12" ht="15.75" customHeight="1" x14ac:dyDescent="0.2">
      <c r="A17" s="71"/>
      <c r="B17" s="71"/>
      <c r="F17" s="71"/>
      <c r="G17" s="71"/>
      <c r="K17" s="126"/>
      <c r="L17" s="125"/>
    </row>
    <row r="18" spans="1:12" ht="15.75" customHeight="1" x14ac:dyDescent="0.2"/>
    <row r="19" spans="1:12" ht="15.75" customHeight="1" x14ac:dyDescent="0.2"/>
    <row r="20" spans="1:12" ht="15.75" customHeight="1" x14ac:dyDescent="0.2"/>
    <row r="21" spans="1:12" ht="15.75" customHeight="1" x14ac:dyDescent="0.2"/>
    <row r="22" spans="1:12" ht="15.75" customHeight="1" x14ac:dyDescent="0.2"/>
    <row r="23" spans="1:12" ht="15.75" customHeight="1" x14ac:dyDescent="0.2"/>
    <row r="24" spans="1:12" ht="15.75" customHeight="1" x14ac:dyDescent="0.2"/>
    <row r="25" spans="1:12" ht="15.75" customHeight="1" x14ac:dyDescent="0.2"/>
    <row r="26" spans="1:12" ht="15.75" customHeight="1" x14ac:dyDescent="0.2"/>
    <row r="27" spans="1:12" ht="15.75" customHeight="1" x14ac:dyDescent="0.2"/>
    <row r="28" spans="1:12" ht="15.75" customHeight="1" x14ac:dyDescent="0.2"/>
    <row r="29" spans="1:12" ht="15.75" customHeight="1" x14ac:dyDescent="0.2"/>
    <row r="30" spans="1:12" ht="15.75" customHeight="1" x14ac:dyDescent="0.2"/>
    <row r="31" spans="1:12" ht="15.75" customHeight="1" x14ac:dyDescent="0.2"/>
    <row r="32" spans="1: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0000"/>
    <outlinePr summaryBelow="0" summaryRight="0"/>
  </sheetPr>
  <dimension ref="A1:Y1001"/>
  <sheetViews>
    <sheetView workbookViewId="0">
      <pane ySplit="2" topLeftCell="A3" activePane="bottomLeft" state="frozen"/>
      <selection pane="bottomLeft" activeCell="C11" sqref="C11"/>
    </sheetView>
  </sheetViews>
  <sheetFormatPr baseColWidth="10" defaultColWidth="14.42578125" defaultRowHeight="15" customHeight="1" x14ac:dyDescent="0.2"/>
  <cols>
    <col min="1" max="1" width="31.42578125" customWidth="1"/>
    <col min="2" max="13" width="10.85546875" customWidth="1"/>
  </cols>
  <sheetData>
    <row r="1" spans="1:25" s="140" customFormat="1" ht="29.25" customHeight="1" x14ac:dyDescent="0.2">
      <c r="A1" s="140" t="s">
        <v>295</v>
      </c>
    </row>
    <row r="2" spans="1:25" ht="15.75" customHeight="1" x14ac:dyDescent="0.2">
      <c r="A2" s="54" t="s">
        <v>101</v>
      </c>
      <c r="B2" s="2" t="s">
        <v>0</v>
      </c>
      <c r="C2" s="2" t="s">
        <v>1</v>
      </c>
      <c r="D2" s="2" t="s">
        <v>2</v>
      </c>
      <c r="E2" s="2" t="s">
        <v>3</v>
      </c>
      <c r="F2" s="2" t="s">
        <v>4</v>
      </c>
      <c r="G2" s="2" t="s">
        <v>5</v>
      </c>
      <c r="H2" s="2" t="s">
        <v>6</v>
      </c>
      <c r="I2" s="2" t="s">
        <v>7</v>
      </c>
      <c r="J2" s="2" t="s">
        <v>8</v>
      </c>
      <c r="K2" s="2" t="s">
        <v>9</v>
      </c>
      <c r="L2" s="2" t="s">
        <v>10</v>
      </c>
      <c r="M2" s="2" t="s">
        <v>11</v>
      </c>
      <c r="N2" s="54" t="s">
        <v>102</v>
      </c>
      <c r="O2" s="54"/>
      <c r="P2" s="54"/>
      <c r="Q2" s="54"/>
      <c r="R2" s="54"/>
      <c r="S2" s="54"/>
      <c r="T2" s="54"/>
      <c r="U2" s="54"/>
      <c r="V2" s="54"/>
      <c r="W2" s="54"/>
      <c r="X2" s="54"/>
      <c r="Y2" s="54"/>
    </row>
    <row r="3" spans="1:25" ht="15.75" customHeight="1" x14ac:dyDescent="0.2">
      <c r="A3" s="12"/>
      <c r="B3" s="14"/>
      <c r="C3" s="14"/>
      <c r="D3" s="14"/>
      <c r="E3" s="14"/>
      <c r="F3" s="14"/>
      <c r="G3" s="14"/>
      <c r="H3" s="14"/>
      <c r="I3" s="14"/>
      <c r="J3" s="14"/>
      <c r="K3" s="14"/>
      <c r="L3" s="14"/>
      <c r="M3" s="14"/>
      <c r="N3" s="6"/>
    </row>
    <row r="4" spans="1:25" ht="15.75" customHeight="1" x14ac:dyDescent="0.2">
      <c r="A4" s="12" t="s">
        <v>103</v>
      </c>
      <c r="B4" s="14">
        <v>48</v>
      </c>
      <c r="C4" s="14">
        <v>48</v>
      </c>
      <c r="D4" s="14">
        <v>48</v>
      </c>
      <c r="E4" s="14">
        <v>48</v>
      </c>
      <c r="F4" s="14">
        <v>48</v>
      </c>
      <c r="G4" s="14">
        <v>48</v>
      </c>
      <c r="H4" s="14">
        <v>48</v>
      </c>
      <c r="I4" s="14">
        <v>48</v>
      </c>
      <c r="J4" s="14">
        <v>48</v>
      </c>
      <c r="K4" s="14">
        <v>48</v>
      </c>
      <c r="L4" s="14">
        <v>48</v>
      </c>
      <c r="M4" s="14">
        <v>48</v>
      </c>
      <c r="N4" s="72">
        <f t="shared" ref="N4:N9" si="0">SUM(B4:M4)</f>
        <v>576</v>
      </c>
    </row>
    <row r="5" spans="1:25" ht="15.75" customHeight="1" x14ac:dyDescent="0.2">
      <c r="A5" s="12" t="s">
        <v>104</v>
      </c>
      <c r="B5" s="14">
        <v>150</v>
      </c>
      <c r="C5" s="14">
        <v>150</v>
      </c>
      <c r="D5" s="14">
        <v>150</v>
      </c>
      <c r="E5" s="14">
        <v>150</v>
      </c>
      <c r="F5" s="14">
        <v>150</v>
      </c>
      <c r="G5" s="14">
        <v>150</v>
      </c>
      <c r="H5" s="14">
        <v>150</v>
      </c>
      <c r="I5" s="14">
        <v>150</v>
      </c>
      <c r="J5" s="14">
        <v>150</v>
      </c>
      <c r="K5" s="14">
        <v>150</v>
      </c>
      <c r="L5" s="14">
        <v>150</v>
      </c>
      <c r="M5" s="14">
        <v>150</v>
      </c>
      <c r="N5" s="72">
        <f t="shared" si="0"/>
        <v>1800</v>
      </c>
    </row>
    <row r="6" spans="1:25" ht="15.75" customHeight="1" x14ac:dyDescent="0.2">
      <c r="A6" s="12" t="s">
        <v>105</v>
      </c>
      <c r="B6" s="14">
        <v>125</v>
      </c>
      <c r="C6" s="14"/>
      <c r="D6" s="14"/>
      <c r="E6" s="14">
        <v>75</v>
      </c>
      <c r="F6" s="14"/>
      <c r="G6" s="14"/>
      <c r="H6" s="14">
        <v>150</v>
      </c>
      <c r="I6" s="14"/>
      <c r="J6" s="14"/>
      <c r="K6" s="14">
        <v>75</v>
      </c>
      <c r="L6" s="14"/>
      <c r="M6" s="14"/>
      <c r="N6" s="72">
        <f t="shared" si="0"/>
        <v>425</v>
      </c>
    </row>
    <row r="7" spans="1:25" ht="15.75" customHeight="1" x14ac:dyDescent="0.2">
      <c r="A7" s="12" t="s">
        <v>106</v>
      </c>
      <c r="B7" s="14">
        <v>80</v>
      </c>
      <c r="C7" s="14">
        <v>80</v>
      </c>
      <c r="D7" s="14">
        <v>80</v>
      </c>
      <c r="E7" s="14">
        <v>80</v>
      </c>
      <c r="F7" s="14">
        <v>80</v>
      </c>
      <c r="G7" s="14">
        <v>80</v>
      </c>
      <c r="H7" s="14">
        <v>80</v>
      </c>
      <c r="I7" s="14">
        <v>80</v>
      </c>
      <c r="J7" s="14">
        <v>80</v>
      </c>
      <c r="K7" s="14">
        <v>80</v>
      </c>
      <c r="L7" s="14">
        <v>80</v>
      </c>
      <c r="M7" s="14">
        <v>80</v>
      </c>
      <c r="N7" s="72">
        <f t="shared" si="0"/>
        <v>960</v>
      </c>
    </row>
    <row r="8" spans="1:25" ht="15.75" customHeight="1" x14ac:dyDescent="0.2">
      <c r="A8" s="12"/>
      <c r="B8" s="14"/>
      <c r="C8" s="14"/>
      <c r="D8" s="14"/>
      <c r="E8" s="14"/>
      <c r="F8" s="14"/>
      <c r="G8" s="14"/>
      <c r="H8" s="14"/>
      <c r="I8" s="14"/>
      <c r="K8" s="14"/>
      <c r="L8" s="14"/>
      <c r="M8" s="14"/>
      <c r="N8" s="72">
        <f t="shared" si="0"/>
        <v>0</v>
      </c>
    </row>
    <row r="9" spans="1:25" ht="15.75" customHeight="1" x14ac:dyDescent="0.2">
      <c r="A9" s="12"/>
      <c r="B9" s="14"/>
      <c r="C9" s="14"/>
      <c r="D9" s="14"/>
      <c r="E9" s="14"/>
      <c r="F9" s="14"/>
      <c r="G9" s="14"/>
      <c r="H9" s="14"/>
      <c r="I9" s="14"/>
      <c r="J9" s="14"/>
      <c r="K9" s="14"/>
      <c r="L9" s="14"/>
      <c r="M9" s="14"/>
      <c r="N9" s="72">
        <f t="shared" si="0"/>
        <v>0</v>
      </c>
    </row>
    <row r="10" spans="1:25" ht="15.75" customHeight="1" x14ac:dyDescent="0.2">
      <c r="B10" s="14"/>
      <c r="C10" s="14"/>
      <c r="D10" s="14"/>
      <c r="E10" s="14"/>
      <c r="F10" s="14"/>
      <c r="G10" s="14"/>
      <c r="H10" s="14"/>
      <c r="I10" s="14"/>
      <c r="J10" s="14"/>
      <c r="K10" s="14"/>
      <c r="L10" s="14"/>
      <c r="M10" s="14"/>
    </row>
    <row r="11" spans="1:25" ht="15.75" customHeight="1" x14ac:dyDescent="0.2">
      <c r="A11" s="67"/>
      <c r="B11" s="68">
        <f>SUM(B3:B10)</f>
        <v>403</v>
      </c>
      <c r="C11" s="68">
        <f t="shared" ref="C11:N11" si="1">SUM(C3:C8)</f>
        <v>278</v>
      </c>
      <c r="D11" s="68">
        <f t="shared" si="1"/>
        <v>278</v>
      </c>
      <c r="E11" s="68">
        <f t="shared" si="1"/>
        <v>353</v>
      </c>
      <c r="F11" s="68">
        <f t="shared" si="1"/>
        <v>278</v>
      </c>
      <c r="G11" s="68">
        <f t="shared" si="1"/>
        <v>278</v>
      </c>
      <c r="H11" s="68">
        <f t="shared" si="1"/>
        <v>428</v>
      </c>
      <c r="I11" s="68">
        <f t="shared" si="1"/>
        <v>278</v>
      </c>
      <c r="J11" s="68">
        <f t="shared" si="1"/>
        <v>278</v>
      </c>
      <c r="K11" s="68">
        <f t="shared" si="1"/>
        <v>353</v>
      </c>
      <c r="L11" s="68">
        <f t="shared" si="1"/>
        <v>278</v>
      </c>
      <c r="M11" s="68">
        <f t="shared" si="1"/>
        <v>278</v>
      </c>
      <c r="N11" s="68">
        <f t="shared" si="1"/>
        <v>3761</v>
      </c>
      <c r="O11" s="67"/>
      <c r="P11" s="67"/>
      <c r="Q11" s="67"/>
      <c r="R11" s="67"/>
      <c r="S11" s="67"/>
      <c r="T11" s="67"/>
      <c r="U11" s="67"/>
      <c r="V11" s="67"/>
      <c r="W11" s="67"/>
      <c r="X11" s="67"/>
      <c r="Y11" s="67"/>
    </row>
    <row r="12" spans="1:25" ht="15.75" customHeight="1" x14ac:dyDescent="0.2"/>
    <row r="13" spans="1:25" ht="15.75" customHeight="1" x14ac:dyDescent="0.2"/>
    <row r="14" spans="1:25" ht="15.75" customHeight="1" x14ac:dyDescent="0.2"/>
    <row r="15" spans="1:25" ht="15.75" customHeight="1" x14ac:dyDescent="0.2"/>
    <row r="16" spans="1:25"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0000"/>
    <outlinePr summaryBelow="0" summaryRight="0"/>
  </sheetPr>
  <dimension ref="A1:Y1002"/>
  <sheetViews>
    <sheetView workbookViewId="0">
      <pane ySplit="2" topLeftCell="A3" activePane="bottomLeft" state="frozen"/>
      <selection pane="bottomLeft" activeCell="P19" sqref="P19"/>
    </sheetView>
  </sheetViews>
  <sheetFormatPr baseColWidth="10" defaultColWidth="14.42578125" defaultRowHeight="15" customHeight="1" x14ac:dyDescent="0.2"/>
  <cols>
    <col min="1" max="1" width="31.42578125" customWidth="1"/>
    <col min="2" max="13" width="10.85546875" customWidth="1"/>
  </cols>
  <sheetData>
    <row r="1" spans="1:25" s="140" customFormat="1" ht="29.25" customHeight="1" x14ac:dyDescent="0.2">
      <c r="A1" s="140" t="s">
        <v>294</v>
      </c>
    </row>
    <row r="2" spans="1:25" ht="15.75" customHeight="1" x14ac:dyDescent="0.2">
      <c r="A2" s="54" t="s">
        <v>101</v>
      </c>
      <c r="B2" s="2" t="s">
        <v>0</v>
      </c>
      <c r="C2" s="2" t="s">
        <v>1</v>
      </c>
      <c r="D2" s="2" t="s">
        <v>2</v>
      </c>
      <c r="E2" s="2" t="s">
        <v>3</v>
      </c>
      <c r="F2" s="2" t="s">
        <v>4</v>
      </c>
      <c r="G2" s="2" t="s">
        <v>5</v>
      </c>
      <c r="H2" s="2" t="s">
        <v>6</v>
      </c>
      <c r="I2" s="2" t="s">
        <v>7</v>
      </c>
      <c r="J2" s="2" t="s">
        <v>8</v>
      </c>
      <c r="K2" s="2" t="s">
        <v>9</v>
      </c>
      <c r="L2" s="2" t="s">
        <v>10</v>
      </c>
      <c r="M2" s="2" t="s">
        <v>11</v>
      </c>
      <c r="N2" s="54" t="s">
        <v>102</v>
      </c>
      <c r="O2" s="54"/>
      <c r="P2" s="54"/>
      <c r="Q2" s="54"/>
      <c r="R2" s="54"/>
      <c r="S2" s="54"/>
      <c r="T2" s="54"/>
      <c r="U2" s="54"/>
      <c r="V2" s="54"/>
      <c r="W2" s="54"/>
      <c r="X2" s="54"/>
      <c r="Y2" s="54"/>
    </row>
    <row r="3" spans="1:25" ht="15.75" customHeight="1" x14ac:dyDescent="0.2">
      <c r="A3" s="12"/>
      <c r="B3" s="14"/>
      <c r="C3" s="14"/>
      <c r="D3" s="14"/>
      <c r="E3" s="14"/>
      <c r="F3" s="14"/>
      <c r="G3" s="14"/>
      <c r="H3" s="14"/>
      <c r="I3" s="14"/>
      <c r="J3" s="14"/>
      <c r="K3" s="14"/>
      <c r="L3" s="14"/>
      <c r="M3" s="14"/>
      <c r="N3" s="6"/>
    </row>
    <row r="4" spans="1:25" ht="15.75" customHeight="1" x14ac:dyDescent="0.2">
      <c r="A4" s="12" t="s">
        <v>107</v>
      </c>
      <c r="B4" s="14">
        <v>10</v>
      </c>
      <c r="C4" s="14">
        <v>10</v>
      </c>
      <c r="D4" s="14">
        <v>10</v>
      </c>
      <c r="E4" s="14">
        <v>10</v>
      </c>
      <c r="F4" s="14">
        <v>10</v>
      </c>
      <c r="G4" s="14">
        <v>10</v>
      </c>
      <c r="H4" s="14">
        <v>10</v>
      </c>
      <c r="I4" s="14">
        <v>10</v>
      </c>
      <c r="J4" s="14">
        <v>10</v>
      </c>
      <c r="K4" s="14">
        <v>10</v>
      </c>
      <c r="L4" s="14">
        <v>10</v>
      </c>
      <c r="M4" s="14">
        <v>10</v>
      </c>
      <c r="N4" s="72">
        <f t="shared" ref="N4:N6" si="0">SUM(B4:M4)</f>
        <v>120</v>
      </c>
    </row>
    <row r="5" spans="1:25" ht="15.75" customHeight="1" x14ac:dyDescent="0.2">
      <c r="A5" s="12" t="s">
        <v>108</v>
      </c>
      <c r="B5" s="14">
        <v>3</v>
      </c>
      <c r="C5" s="14">
        <v>3</v>
      </c>
      <c r="D5" s="14">
        <v>3</v>
      </c>
      <c r="E5" s="14">
        <v>3</v>
      </c>
      <c r="F5" s="14">
        <v>3</v>
      </c>
      <c r="G5" s="14">
        <v>3</v>
      </c>
      <c r="H5" s="14">
        <v>3</v>
      </c>
      <c r="I5" s="14">
        <v>3</v>
      </c>
      <c r="J5" s="14">
        <v>3</v>
      </c>
      <c r="K5" s="14">
        <v>3</v>
      </c>
      <c r="L5" s="14">
        <v>3</v>
      </c>
      <c r="M5" s="14">
        <v>3</v>
      </c>
      <c r="N5" s="72">
        <f t="shared" si="0"/>
        <v>36</v>
      </c>
    </row>
    <row r="6" spans="1:25" ht="15.75" customHeight="1" x14ac:dyDescent="0.2">
      <c r="A6" s="12" t="s">
        <v>68</v>
      </c>
      <c r="B6" s="14">
        <v>2.5</v>
      </c>
      <c r="C6" s="14">
        <v>2.5</v>
      </c>
      <c r="D6" s="14">
        <v>2.5</v>
      </c>
      <c r="E6" s="14">
        <v>2.5</v>
      </c>
      <c r="F6" s="14">
        <v>2.5</v>
      </c>
      <c r="G6" s="14">
        <v>2.5</v>
      </c>
      <c r="H6" s="14">
        <v>2.5</v>
      </c>
      <c r="I6" s="14">
        <v>2.5</v>
      </c>
      <c r="J6" s="14">
        <v>2.5</v>
      </c>
      <c r="K6" s="14">
        <v>2.5</v>
      </c>
      <c r="L6" s="14">
        <v>2.5</v>
      </c>
      <c r="M6" s="14">
        <v>2.5</v>
      </c>
      <c r="N6" s="72">
        <f t="shared" si="0"/>
        <v>30</v>
      </c>
    </row>
    <row r="7" spans="1:25" ht="15.75" customHeight="1" x14ac:dyDescent="0.2">
      <c r="A7" s="12"/>
      <c r="B7" s="14"/>
      <c r="C7" s="14"/>
      <c r="D7" s="14"/>
      <c r="E7" s="14"/>
      <c r="F7" s="14"/>
      <c r="G7" s="14"/>
      <c r="H7" s="14"/>
      <c r="I7" s="14"/>
      <c r="J7" s="14"/>
      <c r="K7" s="14"/>
      <c r="L7" s="14"/>
      <c r="M7" s="14"/>
      <c r="N7" s="6"/>
    </row>
    <row r="8" spans="1:25" ht="15.75" customHeight="1" x14ac:dyDescent="0.2">
      <c r="A8" s="12" t="s">
        <v>109</v>
      </c>
      <c r="B8" s="14"/>
      <c r="C8" s="14"/>
      <c r="D8" s="14"/>
      <c r="E8" s="14"/>
      <c r="F8" s="14"/>
      <c r="G8" s="14"/>
      <c r="H8" s="14"/>
      <c r="I8" s="14"/>
      <c r="J8" s="14"/>
      <c r="K8" s="14"/>
      <c r="L8" s="14"/>
      <c r="M8" s="14"/>
      <c r="N8" s="72">
        <f t="shared" ref="N8:N10" si="1">SUM(B8:M8)</f>
        <v>0</v>
      </c>
    </row>
    <row r="9" spans="1:25" ht="15.75" customHeight="1" x14ac:dyDescent="0.2">
      <c r="A9" s="12" t="s">
        <v>108</v>
      </c>
      <c r="B9" s="14"/>
      <c r="C9" s="14"/>
      <c r="D9" s="14"/>
      <c r="E9" s="14"/>
      <c r="F9" s="14"/>
      <c r="G9" s="14"/>
      <c r="H9" s="14"/>
      <c r="I9" s="14"/>
      <c r="J9" s="14"/>
      <c r="K9" s="14"/>
      <c r="L9" s="14"/>
      <c r="M9" s="14"/>
      <c r="N9" s="72">
        <f t="shared" si="1"/>
        <v>0</v>
      </c>
    </row>
    <row r="10" spans="1:25" ht="15.75" customHeight="1" x14ac:dyDescent="0.2">
      <c r="A10" s="12" t="s">
        <v>68</v>
      </c>
      <c r="B10" s="14"/>
      <c r="C10" s="14"/>
      <c r="D10" s="14"/>
      <c r="E10" s="14"/>
      <c r="F10" s="14"/>
      <c r="G10" s="14"/>
      <c r="H10" s="14"/>
      <c r="I10" s="14"/>
      <c r="J10" s="14"/>
      <c r="K10" s="14"/>
      <c r="L10" s="14"/>
      <c r="M10" s="14"/>
      <c r="N10" s="72">
        <f t="shared" si="1"/>
        <v>0</v>
      </c>
    </row>
    <row r="11" spans="1:25" ht="15.75" customHeight="1" x14ac:dyDescent="0.2">
      <c r="A11" s="12"/>
      <c r="B11" s="14"/>
      <c r="C11" s="14"/>
      <c r="D11" s="14"/>
      <c r="E11" s="14"/>
      <c r="F11" s="14"/>
      <c r="G11" s="14"/>
      <c r="H11" s="14"/>
      <c r="I11" s="14"/>
      <c r="K11" s="14"/>
      <c r="L11" s="14"/>
      <c r="M11" s="14"/>
      <c r="N11" s="6"/>
    </row>
    <row r="12" spans="1:25" ht="15.75" customHeight="1" x14ac:dyDescent="0.2">
      <c r="A12" s="12" t="s">
        <v>110</v>
      </c>
      <c r="B12" s="14"/>
      <c r="C12" s="14">
        <v>56</v>
      </c>
      <c r="D12" s="14"/>
      <c r="E12" s="14"/>
      <c r="F12" s="14">
        <v>185</v>
      </c>
      <c r="G12" s="14"/>
      <c r="H12" s="14"/>
      <c r="I12" s="14">
        <v>520</v>
      </c>
      <c r="K12" s="14"/>
      <c r="L12" s="14"/>
      <c r="M12" s="14"/>
      <c r="N12" s="72">
        <f>SUM(B12:M12)</f>
        <v>761</v>
      </c>
    </row>
    <row r="13" spans="1:25" ht="15.75" customHeight="1" x14ac:dyDescent="0.2">
      <c r="A13" s="12" t="s">
        <v>110</v>
      </c>
      <c r="B13" s="14">
        <v>350</v>
      </c>
      <c r="C13" s="14"/>
      <c r="D13" s="14">
        <v>225</v>
      </c>
      <c r="E13" s="14">
        <v>510</v>
      </c>
      <c r="F13" s="14"/>
      <c r="G13" s="14"/>
      <c r="H13" s="14">
        <v>25</v>
      </c>
      <c r="I13" s="14"/>
      <c r="J13" s="14">
        <v>250</v>
      </c>
      <c r="K13" s="14">
        <v>500</v>
      </c>
      <c r="L13" s="14"/>
      <c r="M13" s="14">
        <v>125</v>
      </c>
      <c r="N13" s="72">
        <f>SUM(B13:M13)</f>
        <v>1985</v>
      </c>
    </row>
    <row r="14" spans="1:25" ht="15.75" customHeight="1" x14ac:dyDescent="0.2">
      <c r="B14" s="14"/>
      <c r="C14" s="14"/>
      <c r="D14" s="14"/>
      <c r="E14" s="14"/>
      <c r="F14" s="14"/>
      <c r="G14" s="14"/>
      <c r="H14" s="14"/>
      <c r="I14" s="14"/>
      <c r="J14" s="14"/>
      <c r="K14" s="14"/>
      <c r="L14" s="14"/>
      <c r="M14" s="14"/>
    </row>
    <row r="15" spans="1:25" ht="15.75" customHeight="1" x14ac:dyDescent="0.2">
      <c r="A15" s="67"/>
      <c r="B15" s="68">
        <f t="shared" ref="B15:N15" si="2">SUM(B3:B14)</f>
        <v>365.5</v>
      </c>
      <c r="C15" s="68">
        <f t="shared" si="2"/>
        <v>71.5</v>
      </c>
      <c r="D15" s="68">
        <f t="shared" si="2"/>
        <v>240.5</v>
      </c>
      <c r="E15" s="68">
        <f t="shared" si="2"/>
        <v>525.5</v>
      </c>
      <c r="F15" s="68">
        <f t="shared" si="2"/>
        <v>200.5</v>
      </c>
      <c r="G15" s="68">
        <f t="shared" si="2"/>
        <v>15.5</v>
      </c>
      <c r="H15" s="68">
        <f t="shared" si="2"/>
        <v>40.5</v>
      </c>
      <c r="I15" s="68">
        <f t="shared" si="2"/>
        <v>535.5</v>
      </c>
      <c r="J15" s="68">
        <f t="shared" si="2"/>
        <v>265.5</v>
      </c>
      <c r="K15" s="68">
        <f t="shared" si="2"/>
        <v>515.5</v>
      </c>
      <c r="L15" s="68">
        <f t="shared" si="2"/>
        <v>15.5</v>
      </c>
      <c r="M15" s="68">
        <f t="shared" si="2"/>
        <v>140.5</v>
      </c>
      <c r="N15" s="68">
        <f t="shared" si="2"/>
        <v>2932</v>
      </c>
      <c r="O15" s="67"/>
      <c r="P15" s="67"/>
      <c r="Q15" s="67"/>
      <c r="R15" s="67"/>
      <c r="S15" s="67"/>
      <c r="T15" s="67"/>
      <c r="U15" s="67"/>
      <c r="V15" s="67"/>
      <c r="W15" s="67"/>
      <c r="X15" s="67"/>
      <c r="Y15" s="67"/>
    </row>
    <row r="16" spans="1:25"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80000"/>
    <outlinePr summaryBelow="0" summaryRight="0"/>
  </sheetPr>
  <dimension ref="A1:AA1001"/>
  <sheetViews>
    <sheetView workbookViewId="0">
      <pane ySplit="2" topLeftCell="A15" activePane="bottomLeft" state="frozen"/>
      <selection pane="bottomLeft" activeCell="B33" sqref="B33"/>
    </sheetView>
  </sheetViews>
  <sheetFormatPr baseColWidth="10" defaultColWidth="14.42578125" defaultRowHeight="15" customHeight="1" x14ac:dyDescent="0.2"/>
  <cols>
    <col min="1" max="1" width="40.5703125" customWidth="1"/>
    <col min="2" max="3" width="14.42578125" customWidth="1"/>
    <col min="4" max="4" width="3.42578125" customWidth="1"/>
    <col min="5" max="16" width="10.7109375" customWidth="1"/>
  </cols>
  <sheetData>
    <row r="1" spans="1:27" s="140" customFormat="1" ht="29.25" customHeight="1" x14ac:dyDescent="0.2">
      <c r="A1" s="140" t="s">
        <v>293</v>
      </c>
    </row>
    <row r="2" spans="1:27" ht="15" customHeight="1" x14ac:dyDescent="0.2">
      <c r="A2" s="73"/>
      <c r="B2" s="74" t="s">
        <v>111</v>
      </c>
      <c r="C2" s="75" t="s">
        <v>112</v>
      </c>
      <c r="D2" s="129"/>
      <c r="E2" s="76" t="s">
        <v>0</v>
      </c>
      <c r="F2" s="76" t="s">
        <v>1</v>
      </c>
      <c r="G2" s="76" t="s">
        <v>2</v>
      </c>
      <c r="H2" s="76" t="s">
        <v>3</v>
      </c>
      <c r="I2" s="76" t="s">
        <v>4</v>
      </c>
      <c r="J2" s="76" t="s">
        <v>5</v>
      </c>
      <c r="K2" s="76" t="s">
        <v>6</v>
      </c>
      <c r="L2" s="76" t="s">
        <v>7</v>
      </c>
      <c r="M2" s="76" t="s">
        <v>8</v>
      </c>
      <c r="N2" s="76" t="s">
        <v>9</v>
      </c>
      <c r="O2" s="76" t="s">
        <v>10</v>
      </c>
      <c r="P2" s="76" t="s">
        <v>11</v>
      </c>
      <c r="Q2" s="77" t="s">
        <v>102</v>
      </c>
      <c r="R2" s="78"/>
      <c r="S2" s="78"/>
      <c r="T2" s="78"/>
      <c r="U2" s="78"/>
      <c r="V2" s="78"/>
      <c r="W2" s="78"/>
      <c r="X2" s="78"/>
      <c r="Y2" s="78"/>
      <c r="Z2" s="78"/>
      <c r="AA2" s="78"/>
    </row>
    <row r="3" spans="1:27" ht="24.75" customHeight="1" x14ac:dyDescent="0.2">
      <c r="A3" s="79" t="s">
        <v>113</v>
      </c>
      <c r="B3" s="80"/>
      <c r="C3" s="81"/>
      <c r="D3" s="133"/>
      <c r="E3" s="82"/>
      <c r="F3" s="82"/>
      <c r="G3" s="82"/>
      <c r="H3" s="82"/>
      <c r="I3" s="82"/>
      <c r="J3" s="82"/>
      <c r="K3" s="82"/>
      <c r="L3" s="82"/>
      <c r="M3" s="82"/>
      <c r="N3" s="82"/>
      <c r="O3" s="82"/>
      <c r="P3" s="82"/>
      <c r="Q3" s="83"/>
      <c r="R3" s="83"/>
      <c r="S3" s="83"/>
      <c r="T3" s="83"/>
      <c r="U3" s="83"/>
      <c r="V3" s="83"/>
      <c r="W3" s="83"/>
      <c r="X3" s="83"/>
      <c r="Y3" s="83"/>
      <c r="Z3" s="83"/>
      <c r="AA3" s="83"/>
    </row>
    <row r="4" spans="1:27" ht="15.75" customHeight="1" x14ac:dyDescent="0.2">
      <c r="B4" s="14"/>
      <c r="C4" s="14"/>
      <c r="D4" s="137"/>
    </row>
    <row r="5" spans="1:27" ht="15.75" customHeight="1" x14ac:dyDescent="0.2">
      <c r="A5" s="56" t="s">
        <v>114</v>
      </c>
      <c r="B5" s="36"/>
      <c r="C5" s="36"/>
      <c r="D5" s="135"/>
      <c r="E5" s="35"/>
      <c r="F5" s="35"/>
      <c r="G5" s="35"/>
      <c r="H5" s="35"/>
      <c r="I5" s="35"/>
      <c r="J5" s="35"/>
      <c r="K5" s="35"/>
      <c r="L5" s="35"/>
      <c r="M5" s="35"/>
      <c r="N5" s="35"/>
      <c r="O5" s="35"/>
      <c r="P5" s="35"/>
      <c r="Q5" s="35"/>
      <c r="R5" s="35"/>
      <c r="S5" s="35"/>
      <c r="T5" s="35"/>
      <c r="U5" s="35"/>
      <c r="V5" s="35"/>
      <c r="W5" s="35"/>
      <c r="X5" s="35"/>
      <c r="Y5" s="35"/>
      <c r="Z5" s="35"/>
      <c r="AA5" s="35"/>
    </row>
    <row r="6" spans="1:27" ht="15.75" customHeight="1" x14ac:dyDescent="0.2">
      <c r="A6" s="12" t="s">
        <v>33</v>
      </c>
      <c r="B6" s="14">
        <v>20</v>
      </c>
      <c r="C6" s="14">
        <v>20</v>
      </c>
      <c r="D6" s="137"/>
      <c r="E6" s="84">
        <v>0</v>
      </c>
      <c r="F6" s="84">
        <v>0</v>
      </c>
      <c r="G6" s="84">
        <v>0</v>
      </c>
      <c r="H6" s="84">
        <v>0</v>
      </c>
      <c r="I6" s="84">
        <v>0</v>
      </c>
      <c r="J6" s="84">
        <v>0</v>
      </c>
      <c r="K6" s="84">
        <v>0</v>
      </c>
      <c r="L6" s="84">
        <v>0</v>
      </c>
      <c r="M6" s="84">
        <v>0</v>
      </c>
      <c r="N6" s="84">
        <v>0</v>
      </c>
      <c r="O6" s="84">
        <v>0</v>
      </c>
      <c r="P6" s="84">
        <v>0</v>
      </c>
      <c r="Q6" s="85">
        <f t="shared" ref="Q6:Q9" si="0">SUM(E6:P6)</f>
        <v>0</v>
      </c>
    </row>
    <row r="7" spans="1:27" ht="15.75" customHeight="1" x14ac:dyDescent="0.2">
      <c r="A7" s="12" t="s">
        <v>32</v>
      </c>
      <c r="B7" s="14">
        <v>30</v>
      </c>
      <c r="C7" s="14">
        <v>30</v>
      </c>
      <c r="D7" s="137"/>
      <c r="E7" s="84">
        <v>0</v>
      </c>
      <c r="F7" s="84">
        <v>0</v>
      </c>
      <c r="G7" s="84">
        <v>0</v>
      </c>
      <c r="H7" s="84">
        <v>0</v>
      </c>
      <c r="I7" s="84">
        <v>0</v>
      </c>
      <c r="J7" s="84">
        <v>0</v>
      </c>
      <c r="K7" s="84">
        <v>0</v>
      </c>
      <c r="L7" s="84">
        <v>0</v>
      </c>
      <c r="M7" s="84">
        <v>0</v>
      </c>
      <c r="N7" s="84">
        <v>0</v>
      </c>
      <c r="O7" s="84">
        <v>0</v>
      </c>
      <c r="P7" s="84">
        <v>0</v>
      </c>
      <c r="Q7" s="85">
        <f t="shared" si="0"/>
        <v>0</v>
      </c>
    </row>
    <row r="8" spans="1:27" ht="15.75" customHeight="1" x14ac:dyDescent="0.2">
      <c r="A8" s="12" t="s">
        <v>34</v>
      </c>
      <c r="B8" s="14"/>
      <c r="C8" s="14"/>
      <c r="D8" s="137"/>
      <c r="E8" s="84">
        <v>0</v>
      </c>
      <c r="F8" s="84">
        <v>0</v>
      </c>
      <c r="G8" s="84">
        <v>0</v>
      </c>
      <c r="H8" s="84">
        <v>0</v>
      </c>
      <c r="I8" s="84">
        <v>0</v>
      </c>
      <c r="J8" s="84">
        <v>0</v>
      </c>
      <c r="K8" s="84">
        <v>0</v>
      </c>
      <c r="L8" s="84">
        <v>0</v>
      </c>
      <c r="M8" s="84">
        <v>0</v>
      </c>
      <c r="N8" s="84">
        <v>0</v>
      </c>
      <c r="O8" s="84">
        <v>0</v>
      </c>
      <c r="P8" s="84">
        <v>0</v>
      </c>
      <c r="Q8" s="85">
        <f t="shared" si="0"/>
        <v>0</v>
      </c>
    </row>
    <row r="9" spans="1:27" ht="15.75" customHeight="1" x14ac:dyDescent="0.2">
      <c r="A9" s="6"/>
      <c r="B9" s="14"/>
      <c r="C9" s="14"/>
      <c r="D9" s="137"/>
      <c r="E9" s="84">
        <v>0</v>
      </c>
      <c r="F9" s="84">
        <v>0</v>
      </c>
      <c r="G9" s="84">
        <v>0</v>
      </c>
      <c r="H9" s="84">
        <v>0</v>
      </c>
      <c r="I9" s="84">
        <v>0</v>
      </c>
      <c r="J9" s="84">
        <v>0</v>
      </c>
      <c r="K9" s="84">
        <v>0</v>
      </c>
      <c r="L9" s="84">
        <v>0</v>
      </c>
      <c r="M9" s="84">
        <v>0</v>
      </c>
      <c r="N9" s="84">
        <v>0</v>
      </c>
      <c r="O9" s="84">
        <v>0</v>
      </c>
      <c r="P9" s="84">
        <v>0</v>
      </c>
      <c r="Q9" s="85">
        <f t="shared" si="0"/>
        <v>0</v>
      </c>
    </row>
    <row r="10" spans="1:27" ht="15.75" customHeight="1" x14ac:dyDescent="0.2">
      <c r="A10" s="56" t="s">
        <v>115</v>
      </c>
      <c r="B10" s="36"/>
      <c r="C10" s="36"/>
      <c r="D10" s="135"/>
      <c r="E10" s="36"/>
      <c r="F10" s="35"/>
      <c r="G10" s="35"/>
      <c r="H10" s="35"/>
      <c r="I10" s="35"/>
      <c r="J10" s="35"/>
      <c r="K10" s="35"/>
      <c r="L10" s="35"/>
      <c r="M10" s="35"/>
      <c r="N10" s="35"/>
      <c r="O10" s="35"/>
      <c r="P10" s="35"/>
      <c r="Q10" s="35"/>
      <c r="R10" s="35"/>
      <c r="S10" s="35"/>
      <c r="T10" s="35"/>
      <c r="U10" s="35"/>
      <c r="V10" s="35"/>
      <c r="W10" s="35"/>
      <c r="X10" s="35"/>
      <c r="Y10" s="35"/>
      <c r="Z10" s="35"/>
      <c r="AA10" s="35"/>
    </row>
    <row r="11" spans="1:27" ht="15.75" customHeight="1" x14ac:dyDescent="0.2">
      <c r="A11" s="12" t="s">
        <v>116</v>
      </c>
      <c r="B11" s="14">
        <v>950</v>
      </c>
      <c r="C11" s="14">
        <v>500</v>
      </c>
      <c r="D11" s="137"/>
      <c r="E11" s="84">
        <v>0</v>
      </c>
      <c r="F11" s="84">
        <v>0</v>
      </c>
      <c r="G11" s="84">
        <v>0</v>
      </c>
      <c r="H11" s="84">
        <v>0</v>
      </c>
      <c r="I11" s="84">
        <v>0</v>
      </c>
      <c r="J11" s="84">
        <v>0</v>
      </c>
      <c r="K11" s="84">
        <v>0</v>
      </c>
      <c r="L11" s="84">
        <v>0</v>
      </c>
      <c r="M11" s="84">
        <v>0</v>
      </c>
      <c r="N11" s="84">
        <v>0</v>
      </c>
      <c r="O11" s="84">
        <v>0</v>
      </c>
      <c r="P11" s="84">
        <v>0</v>
      </c>
      <c r="Q11" s="85">
        <f t="shared" ref="Q11:Q22" si="1">SUM(E11:P11)</f>
        <v>0</v>
      </c>
    </row>
    <row r="12" spans="1:27" ht="15.75" customHeight="1" x14ac:dyDescent="0.2">
      <c r="A12" s="12" t="s">
        <v>49</v>
      </c>
      <c r="B12" s="14">
        <v>45</v>
      </c>
      <c r="C12" s="14">
        <v>45</v>
      </c>
      <c r="D12" s="137"/>
      <c r="E12" s="84">
        <v>0</v>
      </c>
      <c r="F12" s="84">
        <v>0</v>
      </c>
      <c r="G12" s="84">
        <v>0</v>
      </c>
      <c r="H12" s="84">
        <v>0</v>
      </c>
      <c r="I12" s="84">
        <v>0</v>
      </c>
      <c r="J12" s="84">
        <v>0</v>
      </c>
      <c r="K12" s="84">
        <v>0</v>
      </c>
      <c r="L12" s="84">
        <v>0</v>
      </c>
      <c r="M12" s="84">
        <v>0</v>
      </c>
      <c r="N12" s="84">
        <v>0</v>
      </c>
      <c r="O12" s="84">
        <v>0</v>
      </c>
      <c r="P12" s="84">
        <v>0</v>
      </c>
      <c r="Q12" s="85">
        <f t="shared" si="1"/>
        <v>0</v>
      </c>
    </row>
    <row r="13" spans="1:27" ht="15.75" customHeight="1" x14ac:dyDescent="0.2">
      <c r="A13" s="12" t="s">
        <v>48</v>
      </c>
      <c r="B13" s="14">
        <v>25</v>
      </c>
      <c r="C13" s="14">
        <v>25</v>
      </c>
      <c r="D13" s="137"/>
      <c r="E13" s="84">
        <v>0</v>
      </c>
      <c r="F13" s="84">
        <v>0</v>
      </c>
      <c r="G13" s="84">
        <v>0</v>
      </c>
      <c r="H13" s="84">
        <v>0</v>
      </c>
      <c r="I13" s="84">
        <v>0</v>
      </c>
      <c r="J13" s="84">
        <v>0</v>
      </c>
      <c r="K13" s="84">
        <v>0</v>
      </c>
      <c r="L13" s="84">
        <v>0</v>
      </c>
      <c r="M13" s="84">
        <v>0</v>
      </c>
      <c r="N13" s="84">
        <v>0</v>
      </c>
      <c r="O13" s="84">
        <v>0</v>
      </c>
      <c r="P13" s="84">
        <v>0</v>
      </c>
      <c r="Q13" s="85">
        <f t="shared" si="1"/>
        <v>0</v>
      </c>
    </row>
    <row r="14" spans="1:27" ht="15.75" customHeight="1" x14ac:dyDescent="0.2">
      <c r="A14" s="12" t="s">
        <v>47</v>
      </c>
      <c r="B14" s="14">
        <v>35</v>
      </c>
      <c r="C14" s="14">
        <v>35</v>
      </c>
      <c r="D14" s="137"/>
      <c r="E14" s="84">
        <v>0</v>
      </c>
      <c r="F14" s="84">
        <v>0</v>
      </c>
      <c r="G14" s="84">
        <v>0</v>
      </c>
      <c r="H14" s="84">
        <v>0</v>
      </c>
      <c r="I14" s="84">
        <v>0</v>
      </c>
      <c r="J14" s="84">
        <v>0</v>
      </c>
      <c r="K14" s="84">
        <v>0</v>
      </c>
      <c r="L14" s="84">
        <v>0</v>
      </c>
      <c r="M14" s="84">
        <v>0</v>
      </c>
      <c r="N14" s="84">
        <v>0</v>
      </c>
      <c r="O14" s="84">
        <v>0</v>
      </c>
      <c r="P14" s="84">
        <v>0</v>
      </c>
      <c r="Q14" s="85">
        <f t="shared" si="1"/>
        <v>0</v>
      </c>
    </row>
    <row r="15" spans="1:27" ht="15.75" customHeight="1" x14ac:dyDescent="0.2">
      <c r="A15" s="12" t="s">
        <v>117</v>
      </c>
      <c r="B15" s="14">
        <v>25</v>
      </c>
      <c r="C15" s="14">
        <v>25</v>
      </c>
      <c r="D15" s="137"/>
      <c r="E15" s="84">
        <v>0</v>
      </c>
      <c r="F15" s="84">
        <v>0</v>
      </c>
      <c r="G15" s="84">
        <v>0</v>
      </c>
      <c r="H15" s="84">
        <v>0</v>
      </c>
      <c r="I15" s="84">
        <v>0</v>
      </c>
      <c r="J15" s="84">
        <v>0</v>
      </c>
      <c r="K15" s="84">
        <v>0</v>
      </c>
      <c r="L15" s="84">
        <v>0</v>
      </c>
      <c r="M15" s="84">
        <v>0</v>
      </c>
      <c r="N15" s="84">
        <v>0</v>
      </c>
      <c r="O15" s="84">
        <v>0</v>
      </c>
      <c r="P15" s="84">
        <v>0</v>
      </c>
      <c r="Q15" s="85">
        <f t="shared" si="1"/>
        <v>0</v>
      </c>
    </row>
    <row r="16" spans="1:27" ht="15.75" customHeight="1" x14ac:dyDescent="0.2">
      <c r="A16" s="12" t="s">
        <v>118</v>
      </c>
      <c r="B16" s="32">
        <v>500</v>
      </c>
      <c r="C16" s="32">
        <v>300</v>
      </c>
      <c r="D16" s="138"/>
      <c r="E16" s="84">
        <v>0</v>
      </c>
      <c r="F16" s="84">
        <v>0</v>
      </c>
      <c r="G16" s="84">
        <v>0</v>
      </c>
      <c r="H16" s="84">
        <v>0</v>
      </c>
      <c r="I16" s="84">
        <v>0</v>
      </c>
      <c r="J16" s="84">
        <v>0</v>
      </c>
      <c r="K16" s="84">
        <v>0</v>
      </c>
      <c r="L16" s="84">
        <v>0</v>
      </c>
      <c r="M16" s="84">
        <v>0</v>
      </c>
      <c r="N16" s="84">
        <v>0</v>
      </c>
      <c r="O16" s="84">
        <v>0</v>
      </c>
      <c r="P16" s="84">
        <v>0</v>
      </c>
      <c r="Q16" s="85">
        <f t="shared" si="1"/>
        <v>0</v>
      </c>
    </row>
    <row r="17" spans="1:27" ht="15.75" customHeight="1" x14ac:dyDescent="0.2">
      <c r="A17" s="12" t="s">
        <v>119</v>
      </c>
      <c r="B17" s="14">
        <v>100</v>
      </c>
      <c r="C17" s="14">
        <v>50</v>
      </c>
      <c r="D17" s="137"/>
      <c r="E17" s="84">
        <v>0</v>
      </c>
      <c r="F17" s="84">
        <v>0</v>
      </c>
      <c r="G17" s="84">
        <v>0</v>
      </c>
      <c r="H17" s="84">
        <v>0</v>
      </c>
      <c r="I17" s="84">
        <v>0</v>
      </c>
      <c r="J17" s="84">
        <v>0</v>
      </c>
      <c r="K17" s="84">
        <v>0</v>
      </c>
      <c r="L17" s="84">
        <v>0</v>
      </c>
      <c r="M17" s="84">
        <v>0</v>
      </c>
      <c r="N17" s="84">
        <v>0</v>
      </c>
      <c r="O17" s="84">
        <v>0</v>
      </c>
      <c r="P17" s="84">
        <v>0</v>
      </c>
      <c r="Q17" s="85">
        <f t="shared" si="1"/>
        <v>0</v>
      </c>
    </row>
    <row r="18" spans="1:27" ht="15.75" customHeight="1" x14ac:dyDescent="0.2">
      <c r="A18" s="12" t="s">
        <v>120</v>
      </c>
      <c r="B18" s="14">
        <v>160</v>
      </c>
      <c r="C18" s="14">
        <v>160</v>
      </c>
      <c r="D18" s="137"/>
      <c r="E18" s="84">
        <v>0</v>
      </c>
      <c r="F18" s="84">
        <v>0</v>
      </c>
      <c r="G18" s="84">
        <v>0</v>
      </c>
      <c r="H18" s="84">
        <v>0</v>
      </c>
      <c r="I18" s="84">
        <v>0</v>
      </c>
      <c r="J18" s="84">
        <v>0</v>
      </c>
      <c r="K18" s="84">
        <v>0</v>
      </c>
      <c r="L18" s="84">
        <v>0</v>
      </c>
      <c r="M18" s="84">
        <v>0</v>
      </c>
      <c r="N18" s="84">
        <v>0</v>
      </c>
      <c r="O18" s="84">
        <v>0</v>
      </c>
      <c r="P18" s="84">
        <v>0</v>
      </c>
      <c r="Q18" s="85">
        <f t="shared" si="1"/>
        <v>0</v>
      </c>
    </row>
    <row r="19" spans="1:27" ht="15.75" customHeight="1" x14ac:dyDescent="0.2">
      <c r="A19" s="12" t="s">
        <v>121</v>
      </c>
      <c r="B19" s="14">
        <v>100</v>
      </c>
      <c r="C19" s="14">
        <v>0</v>
      </c>
      <c r="D19" s="137"/>
      <c r="E19" s="84">
        <v>0</v>
      </c>
      <c r="F19" s="84">
        <v>0</v>
      </c>
      <c r="G19" s="84">
        <v>0</v>
      </c>
      <c r="H19" s="84">
        <v>0</v>
      </c>
      <c r="I19" s="84">
        <v>0</v>
      </c>
      <c r="J19" s="84">
        <v>0</v>
      </c>
      <c r="K19" s="84">
        <v>0</v>
      </c>
      <c r="L19" s="84">
        <v>0</v>
      </c>
      <c r="M19" s="84">
        <v>0</v>
      </c>
      <c r="N19" s="84">
        <v>0</v>
      </c>
      <c r="O19" s="84">
        <v>0</v>
      </c>
      <c r="P19" s="84">
        <v>0</v>
      </c>
      <c r="Q19" s="85">
        <f t="shared" si="1"/>
        <v>0</v>
      </c>
    </row>
    <row r="20" spans="1:27" ht="15.75" customHeight="1" x14ac:dyDescent="0.2">
      <c r="A20" s="12" t="s">
        <v>122</v>
      </c>
      <c r="B20" s="14">
        <v>100</v>
      </c>
      <c r="C20" s="14">
        <v>50</v>
      </c>
      <c r="D20" s="137"/>
      <c r="E20" s="84">
        <v>0</v>
      </c>
      <c r="F20" s="84">
        <v>0</v>
      </c>
      <c r="G20" s="84">
        <v>0</v>
      </c>
      <c r="H20" s="84">
        <v>0</v>
      </c>
      <c r="I20" s="84">
        <v>0</v>
      </c>
      <c r="J20" s="84">
        <v>0</v>
      </c>
      <c r="K20" s="84">
        <v>0</v>
      </c>
      <c r="L20" s="84">
        <v>0</v>
      </c>
      <c r="M20" s="84">
        <v>0</v>
      </c>
      <c r="N20" s="84">
        <v>0</v>
      </c>
      <c r="O20" s="84">
        <v>0</v>
      </c>
      <c r="P20" s="84">
        <v>0</v>
      </c>
      <c r="Q20" s="85">
        <f t="shared" si="1"/>
        <v>0</v>
      </c>
    </row>
    <row r="21" spans="1:27" ht="15.75" customHeight="1" x14ac:dyDescent="0.2">
      <c r="A21" s="12" t="s">
        <v>123</v>
      </c>
      <c r="B21" s="14">
        <v>150</v>
      </c>
      <c r="C21" s="14">
        <v>50</v>
      </c>
      <c r="D21" s="137"/>
      <c r="E21" s="84">
        <v>0</v>
      </c>
      <c r="F21" s="84">
        <v>0</v>
      </c>
      <c r="G21" s="84">
        <v>0</v>
      </c>
      <c r="H21" s="84">
        <v>0</v>
      </c>
      <c r="I21" s="84">
        <v>0</v>
      </c>
      <c r="J21" s="84">
        <v>0</v>
      </c>
      <c r="K21" s="84">
        <v>0</v>
      </c>
      <c r="L21" s="84">
        <v>0</v>
      </c>
      <c r="M21" s="84">
        <v>0</v>
      </c>
      <c r="N21" s="84">
        <v>0</v>
      </c>
      <c r="O21" s="84">
        <v>0</v>
      </c>
      <c r="P21" s="84">
        <v>0</v>
      </c>
      <c r="Q21" s="85">
        <f t="shared" si="1"/>
        <v>0</v>
      </c>
    </row>
    <row r="22" spans="1:27" ht="15.75" customHeight="1" x14ac:dyDescent="0.2">
      <c r="A22" s="12"/>
      <c r="B22" s="14"/>
      <c r="C22" s="14"/>
      <c r="D22" s="137"/>
      <c r="E22" s="84">
        <v>0</v>
      </c>
      <c r="F22" s="84">
        <v>0</v>
      </c>
      <c r="G22" s="84">
        <v>0</v>
      </c>
      <c r="H22" s="84">
        <v>0</v>
      </c>
      <c r="I22" s="84">
        <v>0</v>
      </c>
      <c r="J22" s="84">
        <v>0</v>
      </c>
      <c r="K22" s="84">
        <v>0</v>
      </c>
      <c r="L22" s="84">
        <v>0</v>
      </c>
      <c r="M22" s="84">
        <v>0</v>
      </c>
      <c r="N22" s="84">
        <v>0</v>
      </c>
      <c r="O22" s="84">
        <v>0</v>
      </c>
      <c r="P22" s="84">
        <v>0</v>
      </c>
      <c r="Q22" s="85">
        <f t="shared" si="1"/>
        <v>0</v>
      </c>
      <c r="R22" s="21"/>
      <c r="S22" s="21"/>
      <c r="T22" s="21"/>
      <c r="U22" s="21"/>
      <c r="V22" s="21"/>
      <c r="W22" s="21"/>
      <c r="X22" s="21"/>
      <c r="Y22" s="21"/>
      <c r="Z22" s="21"/>
      <c r="AA22" s="21"/>
    </row>
    <row r="23" spans="1:27" ht="15.75" customHeight="1" x14ac:dyDescent="0.2">
      <c r="A23" s="56" t="s">
        <v>124</v>
      </c>
      <c r="B23" s="36"/>
      <c r="C23" s="36"/>
      <c r="D23" s="135"/>
      <c r="E23" s="35"/>
      <c r="F23" s="35"/>
      <c r="G23" s="35"/>
      <c r="H23" s="35"/>
      <c r="I23" s="35"/>
      <c r="J23" s="35"/>
      <c r="K23" s="35"/>
      <c r="L23" s="35"/>
      <c r="M23" s="35"/>
      <c r="N23" s="35"/>
      <c r="O23" s="35"/>
      <c r="P23" s="35"/>
      <c r="Q23" s="35"/>
      <c r="R23" s="35"/>
      <c r="S23" s="35"/>
      <c r="T23" s="35"/>
      <c r="U23" s="35"/>
      <c r="V23" s="35"/>
      <c r="W23" s="35"/>
      <c r="X23" s="35"/>
      <c r="Y23" s="35"/>
      <c r="Z23" s="35"/>
      <c r="AA23" s="35"/>
    </row>
    <row r="24" spans="1:27" ht="15.75" customHeight="1" x14ac:dyDescent="0.2">
      <c r="A24" s="12" t="s">
        <v>125</v>
      </c>
      <c r="B24" s="14">
        <v>40</v>
      </c>
      <c r="C24" s="14"/>
      <c r="D24" s="137"/>
      <c r="E24" s="84">
        <v>0</v>
      </c>
      <c r="F24" s="84">
        <v>0</v>
      </c>
      <c r="G24" s="84">
        <v>0</v>
      </c>
      <c r="H24" s="84">
        <v>0</v>
      </c>
      <c r="I24" s="84">
        <v>0</v>
      </c>
      <c r="J24" s="84">
        <v>0</v>
      </c>
      <c r="K24" s="84">
        <v>0</v>
      </c>
      <c r="L24" s="84">
        <v>0</v>
      </c>
      <c r="M24" s="84">
        <v>0</v>
      </c>
      <c r="N24" s="84">
        <v>0</v>
      </c>
      <c r="O24" s="84">
        <v>0</v>
      </c>
      <c r="P24" s="84">
        <v>0</v>
      </c>
      <c r="Q24" s="85">
        <f t="shared" ref="Q24:Q29" si="2">SUM(E24:P24)</f>
        <v>0</v>
      </c>
    </row>
    <row r="25" spans="1:27" ht="15.75" customHeight="1" x14ac:dyDescent="0.2">
      <c r="A25" s="12" t="s">
        <v>126</v>
      </c>
      <c r="B25" s="14">
        <v>150</v>
      </c>
      <c r="C25" s="14">
        <v>50</v>
      </c>
      <c r="D25" s="137"/>
      <c r="E25" s="84">
        <v>0</v>
      </c>
      <c r="F25" s="84">
        <v>0</v>
      </c>
      <c r="G25" s="84">
        <v>0</v>
      </c>
      <c r="H25" s="84">
        <v>0</v>
      </c>
      <c r="I25" s="84">
        <v>0</v>
      </c>
      <c r="J25" s="84">
        <v>0</v>
      </c>
      <c r="K25" s="84">
        <v>0</v>
      </c>
      <c r="L25" s="84">
        <v>0</v>
      </c>
      <c r="M25" s="84">
        <v>0</v>
      </c>
      <c r="N25" s="84">
        <v>0</v>
      </c>
      <c r="O25" s="84">
        <v>0</v>
      </c>
      <c r="P25" s="84">
        <v>0</v>
      </c>
      <c r="Q25" s="85">
        <f t="shared" si="2"/>
        <v>0</v>
      </c>
    </row>
    <row r="26" spans="1:27" ht="15.75" customHeight="1" x14ac:dyDescent="0.2">
      <c r="A26" s="12" t="s">
        <v>127</v>
      </c>
      <c r="B26" s="14">
        <v>150</v>
      </c>
      <c r="C26" s="14">
        <v>0</v>
      </c>
      <c r="D26" s="137"/>
      <c r="E26" s="84">
        <v>0</v>
      </c>
      <c r="F26" s="84">
        <v>0</v>
      </c>
      <c r="G26" s="84">
        <v>0</v>
      </c>
      <c r="H26" s="84">
        <v>0</v>
      </c>
      <c r="I26" s="84">
        <v>0</v>
      </c>
      <c r="J26" s="84">
        <v>0</v>
      </c>
      <c r="K26" s="84">
        <v>0</v>
      </c>
      <c r="L26" s="84">
        <v>0</v>
      </c>
      <c r="M26" s="84">
        <v>0</v>
      </c>
      <c r="N26" s="84">
        <v>0</v>
      </c>
      <c r="O26" s="84">
        <v>0</v>
      </c>
      <c r="P26" s="84">
        <v>0</v>
      </c>
      <c r="Q26" s="85">
        <f t="shared" si="2"/>
        <v>0</v>
      </c>
    </row>
    <row r="27" spans="1:27" ht="15.75" customHeight="1" x14ac:dyDescent="0.2">
      <c r="A27" s="12" t="s">
        <v>128</v>
      </c>
      <c r="B27" s="14">
        <v>50</v>
      </c>
      <c r="C27" s="14">
        <v>15</v>
      </c>
      <c r="D27" s="137"/>
      <c r="E27" s="84">
        <v>0</v>
      </c>
      <c r="F27" s="84">
        <v>0</v>
      </c>
      <c r="G27" s="84">
        <v>0</v>
      </c>
      <c r="H27" s="84">
        <v>0</v>
      </c>
      <c r="I27" s="84">
        <v>0</v>
      </c>
      <c r="J27" s="84">
        <v>0</v>
      </c>
      <c r="K27" s="84">
        <v>0</v>
      </c>
      <c r="L27" s="84">
        <v>0</v>
      </c>
      <c r="M27" s="84">
        <v>0</v>
      </c>
      <c r="N27" s="84">
        <v>0</v>
      </c>
      <c r="O27" s="84">
        <v>0</v>
      </c>
      <c r="P27" s="84">
        <v>0</v>
      </c>
      <c r="Q27" s="85">
        <f t="shared" si="2"/>
        <v>0</v>
      </c>
    </row>
    <row r="28" spans="1:27" ht="15.75" customHeight="1" x14ac:dyDescent="0.2">
      <c r="A28" s="12" t="s">
        <v>129</v>
      </c>
      <c r="B28" s="14">
        <v>80</v>
      </c>
      <c r="C28" s="14">
        <v>0</v>
      </c>
      <c r="D28" s="137"/>
      <c r="E28" s="84">
        <v>0</v>
      </c>
      <c r="F28" s="84">
        <v>0</v>
      </c>
      <c r="G28" s="84">
        <v>0</v>
      </c>
      <c r="H28" s="84">
        <v>0</v>
      </c>
      <c r="I28" s="84">
        <v>0</v>
      </c>
      <c r="J28" s="84">
        <v>0</v>
      </c>
      <c r="K28" s="84">
        <v>0</v>
      </c>
      <c r="L28" s="84">
        <v>0</v>
      </c>
      <c r="M28" s="84">
        <v>0</v>
      </c>
      <c r="N28" s="84">
        <v>0</v>
      </c>
      <c r="O28" s="84">
        <v>0</v>
      </c>
      <c r="P28" s="84">
        <v>0</v>
      </c>
      <c r="Q28" s="85">
        <f t="shared" si="2"/>
        <v>0</v>
      </c>
    </row>
    <row r="29" spans="1:27" ht="15.75" customHeight="1" x14ac:dyDescent="0.2">
      <c r="B29" s="14"/>
      <c r="C29" s="14"/>
      <c r="D29" s="137"/>
      <c r="E29" s="84">
        <v>0</v>
      </c>
      <c r="F29" s="84">
        <v>0</v>
      </c>
      <c r="G29" s="84">
        <v>0</v>
      </c>
      <c r="H29" s="84">
        <v>0</v>
      </c>
      <c r="I29" s="84">
        <v>0</v>
      </c>
      <c r="J29" s="84">
        <v>0</v>
      </c>
      <c r="K29" s="84">
        <v>0</v>
      </c>
      <c r="L29" s="84">
        <v>0</v>
      </c>
      <c r="M29" s="84">
        <v>0</v>
      </c>
      <c r="N29" s="84">
        <v>0</v>
      </c>
      <c r="O29" s="84">
        <v>0</v>
      </c>
      <c r="P29" s="84">
        <v>0</v>
      </c>
      <c r="Q29" s="85">
        <f t="shared" si="2"/>
        <v>0</v>
      </c>
    </row>
    <row r="30" spans="1:27" ht="15.75" customHeight="1" x14ac:dyDescent="0.2">
      <c r="A30" s="56" t="s">
        <v>130</v>
      </c>
      <c r="B30" s="36"/>
      <c r="C30" s="36"/>
      <c r="D30" s="135"/>
      <c r="E30" s="35"/>
      <c r="F30" s="35"/>
      <c r="G30" s="35"/>
      <c r="H30" s="35"/>
      <c r="I30" s="35"/>
      <c r="J30" s="35"/>
      <c r="K30" s="35"/>
      <c r="L30" s="35"/>
      <c r="M30" s="35"/>
      <c r="N30" s="35"/>
      <c r="O30" s="35"/>
      <c r="P30" s="35"/>
      <c r="Q30" s="35"/>
      <c r="R30" s="35"/>
      <c r="S30" s="35"/>
      <c r="T30" s="35"/>
      <c r="U30" s="35"/>
      <c r="V30" s="35"/>
      <c r="W30" s="35"/>
      <c r="X30" s="35"/>
      <c r="Y30" s="35"/>
      <c r="Z30" s="35"/>
      <c r="AA30" s="35"/>
    </row>
    <row r="31" spans="1:27" ht="15.75" customHeight="1" x14ac:dyDescent="0.2">
      <c r="A31" s="12" t="s">
        <v>40</v>
      </c>
      <c r="B31" s="14">
        <v>40</v>
      </c>
      <c r="C31" s="14">
        <v>20</v>
      </c>
      <c r="D31" s="137"/>
      <c r="E31" s="84">
        <v>0</v>
      </c>
      <c r="F31" s="84">
        <v>0</v>
      </c>
      <c r="G31" s="84">
        <v>0</v>
      </c>
      <c r="H31" s="84">
        <v>0</v>
      </c>
      <c r="I31" s="84">
        <v>0</v>
      </c>
      <c r="J31" s="84">
        <v>0</v>
      </c>
      <c r="K31" s="84">
        <v>0</v>
      </c>
      <c r="L31" s="84">
        <v>0</v>
      </c>
      <c r="M31" s="84">
        <v>0</v>
      </c>
      <c r="N31" s="84">
        <v>0</v>
      </c>
      <c r="O31" s="84">
        <v>0</v>
      </c>
      <c r="P31" s="84">
        <v>0</v>
      </c>
      <c r="Q31" s="85">
        <f t="shared" ref="Q31:Q33" si="3">SUM(E31:P31)</f>
        <v>0</v>
      </c>
    </row>
    <row r="32" spans="1:27" ht="15.75" customHeight="1" x14ac:dyDescent="0.2">
      <c r="A32" s="12" t="s">
        <v>131</v>
      </c>
      <c r="B32" s="14">
        <v>105</v>
      </c>
      <c r="C32" s="14">
        <v>0</v>
      </c>
      <c r="D32" s="137"/>
      <c r="E32" s="84">
        <v>0</v>
      </c>
      <c r="F32" s="84">
        <v>0</v>
      </c>
      <c r="G32" s="84">
        <v>0</v>
      </c>
      <c r="H32" s="84">
        <v>0</v>
      </c>
      <c r="I32" s="84">
        <v>0</v>
      </c>
      <c r="J32" s="84">
        <v>0</v>
      </c>
      <c r="K32" s="84">
        <v>0</v>
      </c>
      <c r="L32" s="84">
        <v>0</v>
      </c>
      <c r="M32" s="84">
        <v>0</v>
      </c>
      <c r="N32" s="84">
        <v>0</v>
      </c>
      <c r="O32" s="84">
        <v>0</v>
      </c>
      <c r="P32" s="84">
        <v>0</v>
      </c>
      <c r="Q32" s="85">
        <f t="shared" si="3"/>
        <v>0</v>
      </c>
    </row>
    <row r="33" spans="1:27" ht="15.75" customHeight="1" x14ac:dyDescent="0.2">
      <c r="B33" s="14"/>
      <c r="C33" s="14"/>
      <c r="D33" s="137"/>
      <c r="E33" s="84">
        <v>0</v>
      </c>
      <c r="F33" s="84">
        <v>0</v>
      </c>
      <c r="G33" s="84">
        <v>0</v>
      </c>
      <c r="H33" s="84">
        <v>0</v>
      </c>
      <c r="I33" s="84">
        <v>0</v>
      </c>
      <c r="J33" s="84">
        <v>0</v>
      </c>
      <c r="K33" s="84">
        <v>0</v>
      </c>
      <c r="L33" s="84">
        <v>0</v>
      </c>
      <c r="M33" s="84">
        <v>0</v>
      </c>
      <c r="N33" s="84">
        <v>0</v>
      </c>
      <c r="O33" s="84">
        <v>0</v>
      </c>
      <c r="P33" s="84">
        <v>0</v>
      </c>
      <c r="Q33" s="85">
        <f t="shared" si="3"/>
        <v>0</v>
      </c>
    </row>
    <row r="34" spans="1:27" ht="15.75" customHeight="1" x14ac:dyDescent="0.2">
      <c r="A34" s="86" t="s">
        <v>132</v>
      </c>
      <c r="B34" s="87">
        <f t="shared" ref="B34:C34" si="4">SUM(B5:B33)</f>
        <v>2855</v>
      </c>
      <c r="C34" s="87">
        <f t="shared" si="4"/>
        <v>1375</v>
      </c>
      <c r="D34" s="136"/>
      <c r="E34" s="86"/>
      <c r="F34" s="86"/>
      <c r="G34" s="86"/>
      <c r="H34" s="86"/>
      <c r="I34" s="86"/>
      <c r="J34" s="86"/>
      <c r="K34" s="86"/>
      <c r="L34" s="86"/>
      <c r="M34" s="86"/>
      <c r="N34" s="86"/>
      <c r="O34" s="86"/>
      <c r="P34" s="86"/>
      <c r="Q34" s="86"/>
      <c r="R34" s="86"/>
      <c r="S34" s="86"/>
      <c r="T34" s="86"/>
      <c r="U34" s="86"/>
      <c r="V34" s="86"/>
      <c r="W34" s="86"/>
      <c r="X34" s="86"/>
      <c r="Y34" s="86"/>
      <c r="Z34" s="86"/>
      <c r="AA34" s="86"/>
    </row>
    <row r="35" spans="1:27" ht="15.75" customHeight="1" x14ac:dyDescent="0.2">
      <c r="B35" s="14"/>
      <c r="C35" s="14"/>
      <c r="D35" s="137"/>
    </row>
    <row r="36" spans="1:27" ht="24.75" customHeight="1" x14ac:dyDescent="0.2">
      <c r="A36" s="79" t="s">
        <v>133</v>
      </c>
      <c r="B36" s="88"/>
      <c r="C36" s="88"/>
      <c r="D36" s="134"/>
      <c r="E36" s="83"/>
      <c r="F36" s="83"/>
      <c r="G36" s="83"/>
      <c r="H36" s="83"/>
      <c r="I36" s="83"/>
      <c r="J36" s="83"/>
      <c r="K36" s="83"/>
      <c r="L36" s="83"/>
      <c r="M36" s="83"/>
      <c r="N36" s="83"/>
      <c r="O36" s="83"/>
      <c r="P36" s="83"/>
      <c r="Q36" s="83"/>
      <c r="R36" s="83"/>
      <c r="S36" s="83"/>
      <c r="T36" s="83"/>
      <c r="U36" s="83"/>
      <c r="V36" s="83"/>
      <c r="W36" s="83"/>
      <c r="X36" s="83"/>
      <c r="Y36" s="83"/>
      <c r="Z36" s="83"/>
      <c r="AA36" s="83"/>
    </row>
    <row r="37" spans="1:27" ht="15.75" customHeight="1" x14ac:dyDescent="0.2">
      <c r="A37" s="12"/>
      <c r="B37" s="14"/>
      <c r="C37" s="14"/>
      <c r="D37" s="137"/>
      <c r="E37" s="84">
        <v>0</v>
      </c>
      <c r="F37" s="84">
        <v>0</v>
      </c>
      <c r="G37" s="84">
        <v>0</v>
      </c>
      <c r="H37" s="84">
        <v>0</v>
      </c>
      <c r="I37" s="84">
        <v>0</v>
      </c>
      <c r="J37" s="84">
        <v>0</v>
      </c>
      <c r="K37" s="84">
        <v>0</v>
      </c>
      <c r="L37" s="84">
        <v>0</v>
      </c>
      <c r="M37" s="84">
        <v>0</v>
      </c>
      <c r="N37" s="84">
        <v>0</v>
      </c>
      <c r="O37" s="84">
        <v>0</v>
      </c>
      <c r="P37" s="84">
        <v>0</v>
      </c>
      <c r="Q37" s="85">
        <f t="shared" ref="Q37:Q44" si="5">SUM(E37:P37)</f>
        <v>0</v>
      </c>
    </row>
    <row r="38" spans="1:27" ht="15.75" customHeight="1" x14ac:dyDescent="0.2">
      <c r="A38" s="12" t="s">
        <v>134</v>
      </c>
      <c r="B38" s="14">
        <v>700</v>
      </c>
      <c r="C38" s="14">
        <v>0</v>
      </c>
      <c r="D38" s="137"/>
      <c r="E38" s="84">
        <v>0</v>
      </c>
      <c r="F38" s="84">
        <v>0</v>
      </c>
      <c r="G38" s="84">
        <v>0</v>
      </c>
      <c r="H38" s="84">
        <v>0</v>
      </c>
      <c r="I38" s="84">
        <v>0</v>
      </c>
      <c r="J38" s="84">
        <v>0</v>
      </c>
      <c r="K38" s="84">
        <v>0</v>
      </c>
      <c r="L38" s="84">
        <v>0</v>
      </c>
      <c r="M38" s="84">
        <v>0</v>
      </c>
      <c r="N38" s="84">
        <v>0</v>
      </c>
      <c r="O38" s="84">
        <v>0</v>
      </c>
      <c r="P38" s="84">
        <v>0</v>
      </c>
      <c r="Q38" s="85">
        <f t="shared" si="5"/>
        <v>0</v>
      </c>
    </row>
    <row r="39" spans="1:27" ht="15.75" customHeight="1" x14ac:dyDescent="0.2">
      <c r="A39" s="12" t="s">
        <v>135</v>
      </c>
      <c r="B39" s="14">
        <v>200</v>
      </c>
      <c r="C39" s="14">
        <v>200</v>
      </c>
      <c r="D39" s="137"/>
      <c r="E39" s="84">
        <v>0</v>
      </c>
      <c r="F39" s="84">
        <v>0</v>
      </c>
      <c r="G39" s="84">
        <v>0</v>
      </c>
      <c r="H39" s="84">
        <v>0</v>
      </c>
      <c r="I39" s="84">
        <v>0</v>
      </c>
      <c r="J39" s="84">
        <v>0</v>
      </c>
      <c r="K39" s="84">
        <v>0</v>
      </c>
      <c r="L39" s="84">
        <v>0</v>
      </c>
      <c r="M39" s="84">
        <v>0</v>
      </c>
      <c r="N39" s="84">
        <v>0</v>
      </c>
      <c r="O39" s="84">
        <v>0</v>
      </c>
      <c r="P39" s="84">
        <v>0</v>
      </c>
      <c r="Q39" s="85">
        <f t="shared" si="5"/>
        <v>0</v>
      </c>
      <c r="R39" s="21"/>
      <c r="S39" s="21"/>
      <c r="T39" s="21"/>
      <c r="U39" s="21"/>
      <c r="V39" s="21"/>
      <c r="W39" s="21"/>
      <c r="X39" s="21"/>
      <c r="Y39" s="21"/>
      <c r="Z39" s="21"/>
      <c r="AA39" s="21"/>
    </row>
    <row r="40" spans="1:27" ht="15.75" customHeight="1" x14ac:dyDescent="0.2">
      <c r="A40" s="12" t="s">
        <v>136</v>
      </c>
      <c r="B40" s="14">
        <v>300</v>
      </c>
      <c r="C40" s="14">
        <v>300</v>
      </c>
      <c r="D40" s="137"/>
      <c r="E40" s="84">
        <v>0</v>
      </c>
      <c r="F40" s="84">
        <v>0</v>
      </c>
      <c r="G40" s="84">
        <v>0</v>
      </c>
      <c r="H40" s="84">
        <v>0</v>
      </c>
      <c r="I40" s="84">
        <v>0</v>
      </c>
      <c r="J40" s="84">
        <v>0</v>
      </c>
      <c r="K40" s="84">
        <v>0</v>
      </c>
      <c r="L40" s="84">
        <v>0</v>
      </c>
      <c r="M40" s="84">
        <v>0</v>
      </c>
      <c r="N40" s="84">
        <v>0</v>
      </c>
      <c r="O40" s="84">
        <v>0</v>
      </c>
      <c r="P40" s="84">
        <v>0</v>
      </c>
      <c r="Q40" s="85">
        <f t="shared" si="5"/>
        <v>0</v>
      </c>
      <c r="R40" s="21"/>
      <c r="S40" s="21"/>
      <c r="T40" s="21"/>
      <c r="U40" s="21"/>
      <c r="V40" s="21"/>
      <c r="W40" s="21"/>
      <c r="X40" s="21"/>
      <c r="Y40" s="21"/>
      <c r="Z40" s="21"/>
      <c r="AA40" s="21"/>
    </row>
    <row r="41" spans="1:27" ht="15.75" customHeight="1" x14ac:dyDescent="0.2">
      <c r="A41" s="12" t="s">
        <v>137</v>
      </c>
      <c r="B41" s="14">
        <v>5000</v>
      </c>
      <c r="C41" s="14">
        <v>0</v>
      </c>
      <c r="D41" s="137"/>
      <c r="E41" s="84">
        <v>0</v>
      </c>
      <c r="F41" s="84">
        <v>0</v>
      </c>
      <c r="G41" s="84">
        <v>0</v>
      </c>
      <c r="H41" s="84">
        <v>0</v>
      </c>
      <c r="I41" s="84">
        <v>0</v>
      </c>
      <c r="J41" s="84">
        <v>0</v>
      </c>
      <c r="K41" s="84">
        <v>0</v>
      </c>
      <c r="L41" s="84">
        <v>0</v>
      </c>
      <c r="M41" s="84">
        <v>0</v>
      </c>
      <c r="N41" s="84">
        <v>0</v>
      </c>
      <c r="O41" s="84">
        <v>0</v>
      </c>
      <c r="P41" s="84">
        <v>0</v>
      </c>
      <c r="Q41" s="85">
        <f t="shared" si="5"/>
        <v>0</v>
      </c>
    </row>
    <row r="42" spans="1:27" ht="15.75" customHeight="1" x14ac:dyDescent="0.2">
      <c r="A42" s="12" t="s">
        <v>138</v>
      </c>
      <c r="B42" s="14">
        <v>600</v>
      </c>
      <c r="C42" s="14">
        <v>600</v>
      </c>
      <c r="D42" s="137"/>
      <c r="E42" s="84">
        <v>0</v>
      </c>
      <c r="F42" s="84">
        <v>0</v>
      </c>
      <c r="G42" s="84">
        <v>0</v>
      </c>
      <c r="H42" s="84">
        <v>0</v>
      </c>
      <c r="I42" s="84">
        <v>0</v>
      </c>
      <c r="J42" s="84">
        <v>0</v>
      </c>
      <c r="K42" s="84">
        <v>0</v>
      </c>
      <c r="L42" s="84">
        <v>0</v>
      </c>
      <c r="M42" s="84">
        <v>0</v>
      </c>
      <c r="N42" s="84">
        <v>0</v>
      </c>
      <c r="O42" s="84">
        <v>0</v>
      </c>
      <c r="P42" s="84">
        <v>0</v>
      </c>
      <c r="Q42" s="85">
        <f t="shared" si="5"/>
        <v>0</v>
      </c>
    </row>
    <row r="43" spans="1:27" ht="15.75" customHeight="1" x14ac:dyDescent="0.2">
      <c r="A43" s="12" t="s">
        <v>139</v>
      </c>
      <c r="B43" s="14">
        <v>2000</v>
      </c>
      <c r="C43" s="14">
        <v>1000</v>
      </c>
      <c r="D43" s="137"/>
      <c r="E43" s="84">
        <v>0</v>
      </c>
      <c r="F43" s="84">
        <v>0</v>
      </c>
      <c r="G43" s="84">
        <v>0</v>
      </c>
      <c r="H43" s="84">
        <v>0</v>
      </c>
      <c r="I43" s="84">
        <v>0</v>
      </c>
      <c r="J43" s="84">
        <v>0</v>
      </c>
      <c r="K43" s="84">
        <v>0</v>
      </c>
      <c r="L43" s="84">
        <v>0</v>
      </c>
      <c r="M43" s="84">
        <v>0</v>
      </c>
      <c r="N43" s="84">
        <v>0</v>
      </c>
      <c r="O43" s="84">
        <v>0</v>
      </c>
      <c r="P43" s="84">
        <v>0</v>
      </c>
      <c r="Q43" s="85">
        <f t="shared" si="5"/>
        <v>0</v>
      </c>
    </row>
    <row r="44" spans="1:27" ht="15.75" customHeight="1" x14ac:dyDescent="0.2">
      <c r="A44" s="12"/>
      <c r="B44" s="14"/>
      <c r="C44" s="14"/>
      <c r="D44" s="137"/>
      <c r="E44" s="84">
        <v>0</v>
      </c>
      <c r="F44" s="84">
        <v>0</v>
      </c>
      <c r="G44" s="84">
        <v>0</v>
      </c>
      <c r="H44" s="84">
        <v>0</v>
      </c>
      <c r="I44" s="84">
        <v>0</v>
      </c>
      <c r="J44" s="84">
        <v>0</v>
      </c>
      <c r="K44" s="84">
        <v>0</v>
      </c>
      <c r="L44" s="84">
        <v>0</v>
      </c>
      <c r="M44" s="84">
        <v>0</v>
      </c>
      <c r="N44" s="84">
        <v>0</v>
      </c>
      <c r="O44" s="84">
        <v>0</v>
      </c>
      <c r="P44" s="84">
        <v>0</v>
      </c>
      <c r="Q44" s="85">
        <f t="shared" si="5"/>
        <v>0</v>
      </c>
    </row>
    <row r="45" spans="1:27" ht="15.75" customHeight="1" x14ac:dyDescent="0.2">
      <c r="A45" s="86" t="s">
        <v>140</v>
      </c>
      <c r="B45" s="87">
        <f t="shared" ref="B45:C45" si="6">SUM(B38:B44)</f>
        <v>8800</v>
      </c>
      <c r="C45" s="87">
        <f t="shared" si="6"/>
        <v>2100</v>
      </c>
      <c r="D45" s="136"/>
      <c r="E45" s="86"/>
      <c r="F45" s="86"/>
      <c r="G45" s="86"/>
      <c r="H45" s="86"/>
      <c r="I45" s="86"/>
      <c r="J45" s="86"/>
      <c r="K45" s="86"/>
      <c r="L45" s="86"/>
      <c r="M45" s="86"/>
      <c r="N45" s="86"/>
      <c r="O45" s="86"/>
      <c r="P45" s="86"/>
      <c r="Q45" s="89">
        <f>SUM(Q3:Q44)</f>
        <v>0</v>
      </c>
      <c r="R45" s="86"/>
      <c r="S45" s="86"/>
      <c r="T45" s="86"/>
      <c r="U45" s="86"/>
      <c r="V45" s="86"/>
      <c r="W45" s="86"/>
      <c r="X45" s="86"/>
      <c r="Y45" s="86"/>
      <c r="Z45" s="86"/>
      <c r="AA45" s="86"/>
    </row>
    <row r="46" spans="1:27" ht="15.75" customHeight="1" x14ac:dyDescent="0.2">
      <c r="B46" s="14"/>
      <c r="C46" s="14"/>
      <c r="D46" s="137"/>
    </row>
    <row r="47" spans="1:27" ht="15.75" customHeight="1" x14ac:dyDescent="0.2">
      <c r="A47" s="90" t="s">
        <v>141</v>
      </c>
      <c r="B47" s="91">
        <f t="shared" ref="B47:C47" si="7">B34+(B45/12)</f>
        <v>3588.3333333333335</v>
      </c>
      <c r="C47" s="91">
        <f t="shared" si="7"/>
        <v>1550</v>
      </c>
      <c r="D47" s="132"/>
      <c r="E47" s="90"/>
      <c r="F47" s="90"/>
      <c r="G47" s="90"/>
      <c r="H47" s="90"/>
      <c r="I47" s="90"/>
      <c r="J47" s="90"/>
      <c r="K47" s="90"/>
      <c r="L47" s="90"/>
      <c r="M47" s="90"/>
      <c r="N47" s="90"/>
      <c r="O47" s="90"/>
      <c r="P47" s="90"/>
      <c r="Q47" s="90"/>
      <c r="R47" s="90"/>
      <c r="S47" s="90"/>
      <c r="T47" s="90"/>
      <c r="U47" s="90"/>
      <c r="V47" s="90"/>
      <c r="W47" s="90"/>
      <c r="X47" s="90"/>
      <c r="Y47" s="90"/>
      <c r="Z47" s="90"/>
      <c r="AA47" s="90"/>
    </row>
    <row r="48" spans="1:27" ht="15.75" customHeight="1" x14ac:dyDescent="0.2">
      <c r="B48" s="14" t="s">
        <v>142</v>
      </c>
      <c r="C48" s="14"/>
      <c r="D48" s="14"/>
    </row>
    <row r="49" spans="2:4" ht="15.75" customHeight="1" x14ac:dyDescent="0.2">
      <c r="B49" s="14"/>
      <c r="C49" s="14"/>
      <c r="D49" s="14"/>
    </row>
    <row r="50" spans="2:4" ht="15.75" customHeight="1" x14ac:dyDescent="0.2">
      <c r="B50" s="14"/>
      <c r="C50" s="14"/>
      <c r="D50" s="14"/>
    </row>
    <row r="51" spans="2:4" ht="15.75" customHeight="1" x14ac:dyDescent="0.2">
      <c r="B51" s="14"/>
      <c r="C51" s="14"/>
      <c r="D51" s="14"/>
    </row>
    <row r="52" spans="2:4" ht="15.75" customHeight="1" x14ac:dyDescent="0.2">
      <c r="B52" s="14"/>
      <c r="C52" s="14"/>
      <c r="D52" s="14"/>
    </row>
    <row r="53" spans="2:4" ht="15.75" customHeight="1" x14ac:dyDescent="0.2">
      <c r="B53" s="14"/>
      <c r="C53" s="14"/>
      <c r="D53" s="14"/>
    </row>
    <row r="54" spans="2:4" ht="15.75" customHeight="1" x14ac:dyDescent="0.2">
      <c r="B54" s="14"/>
      <c r="C54" s="14"/>
      <c r="D54" s="14"/>
    </row>
    <row r="55" spans="2:4" ht="15.75" customHeight="1" x14ac:dyDescent="0.2">
      <c r="B55" s="14"/>
      <c r="C55" s="14"/>
      <c r="D55" s="14"/>
    </row>
    <row r="56" spans="2:4" ht="15.75" customHeight="1" x14ac:dyDescent="0.2">
      <c r="B56" s="14"/>
      <c r="C56" s="14"/>
      <c r="D56" s="14"/>
    </row>
    <row r="57" spans="2:4" ht="15.75" customHeight="1" x14ac:dyDescent="0.2">
      <c r="B57" s="14"/>
      <c r="C57" s="14"/>
      <c r="D57" s="14"/>
    </row>
    <row r="58" spans="2:4" ht="15.75" customHeight="1" x14ac:dyDescent="0.2">
      <c r="B58" s="14"/>
      <c r="C58" s="14"/>
      <c r="D58" s="14"/>
    </row>
    <row r="59" spans="2:4" ht="15.75" customHeight="1" x14ac:dyDescent="0.2">
      <c r="B59" s="14"/>
      <c r="C59" s="14"/>
      <c r="D59" s="14"/>
    </row>
    <row r="60" spans="2:4" ht="15.75" customHeight="1" x14ac:dyDescent="0.2">
      <c r="B60" s="14"/>
      <c r="C60" s="14"/>
      <c r="D60" s="14"/>
    </row>
    <row r="61" spans="2:4" ht="15.75" customHeight="1" x14ac:dyDescent="0.2">
      <c r="B61" s="14"/>
      <c r="C61" s="14"/>
      <c r="D61" s="14"/>
    </row>
    <row r="62" spans="2:4" ht="15.75" customHeight="1" x14ac:dyDescent="0.2">
      <c r="B62" s="14"/>
      <c r="C62" s="14"/>
      <c r="D62" s="14"/>
    </row>
    <row r="63" spans="2:4" ht="15.75" customHeight="1" x14ac:dyDescent="0.2">
      <c r="B63" s="14"/>
      <c r="C63" s="14"/>
      <c r="D63" s="14"/>
    </row>
    <row r="64" spans="2:4" ht="15.75" customHeight="1" x14ac:dyDescent="0.2">
      <c r="B64" s="14"/>
      <c r="C64" s="14"/>
      <c r="D64" s="14"/>
    </row>
    <row r="65" spans="2:4" ht="15.75" customHeight="1" x14ac:dyDescent="0.2">
      <c r="B65" s="14"/>
      <c r="C65" s="14"/>
      <c r="D65" s="14"/>
    </row>
    <row r="66" spans="2:4" ht="15.75" customHeight="1" x14ac:dyDescent="0.2">
      <c r="B66" s="14"/>
      <c r="C66" s="14"/>
      <c r="D66" s="14"/>
    </row>
    <row r="67" spans="2:4" ht="15.75" customHeight="1" x14ac:dyDescent="0.2">
      <c r="B67" s="14"/>
      <c r="C67" s="14"/>
      <c r="D67" s="14"/>
    </row>
    <row r="68" spans="2:4" ht="15.75" customHeight="1" x14ac:dyDescent="0.2">
      <c r="B68" s="14"/>
      <c r="C68" s="14"/>
      <c r="D68" s="14"/>
    </row>
    <row r="69" spans="2:4" ht="15.75" customHeight="1" x14ac:dyDescent="0.2">
      <c r="B69" s="14"/>
      <c r="C69" s="14"/>
      <c r="D69" s="14"/>
    </row>
    <row r="70" spans="2:4" ht="15.75" customHeight="1" x14ac:dyDescent="0.2">
      <c r="B70" s="14"/>
      <c r="C70" s="14"/>
      <c r="D70" s="14"/>
    </row>
    <row r="71" spans="2:4" ht="15.75" customHeight="1" x14ac:dyDescent="0.2">
      <c r="B71" s="14"/>
      <c r="C71" s="14"/>
      <c r="D71" s="14"/>
    </row>
    <row r="72" spans="2:4" ht="15.75" customHeight="1" x14ac:dyDescent="0.2">
      <c r="B72" s="14"/>
      <c r="C72" s="14"/>
      <c r="D72" s="14"/>
    </row>
    <row r="73" spans="2:4" ht="15.75" customHeight="1" x14ac:dyDescent="0.2">
      <c r="B73" s="14"/>
      <c r="C73" s="14"/>
      <c r="D73" s="14"/>
    </row>
    <row r="74" spans="2:4" ht="15.75" customHeight="1" x14ac:dyDescent="0.2">
      <c r="B74" s="14"/>
      <c r="C74" s="14"/>
      <c r="D74" s="14"/>
    </row>
    <row r="75" spans="2:4" ht="15.75" customHeight="1" x14ac:dyDescent="0.2">
      <c r="B75" s="14"/>
      <c r="C75" s="14"/>
      <c r="D75" s="14"/>
    </row>
    <row r="76" spans="2:4" ht="15.75" customHeight="1" x14ac:dyDescent="0.2">
      <c r="B76" s="14"/>
      <c r="C76" s="14"/>
      <c r="D76" s="14"/>
    </row>
    <row r="77" spans="2:4" ht="15.75" customHeight="1" x14ac:dyDescent="0.2">
      <c r="B77" s="14"/>
      <c r="C77" s="14"/>
      <c r="D77" s="14"/>
    </row>
    <row r="78" spans="2:4" ht="15.75" customHeight="1" x14ac:dyDescent="0.2">
      <c r="B78" s="14"/>
      <c r="C78" s="14"/>
      <c r="D78" s="14"/>
    </row>
    <row r="79" spans="2:4" ht="15.75" customHeight="1" x14ac:dyDescent="0.2">
      <c r="B79" s="14"/>
      <c r="C79" s="14"/>
      <c r="D79" s="14"/>
    </row>
    <row r="80" spans="2:4" ht="15.75" customHeight="1" x14ac:dyDescent="0.2">
      <c r="B80" s="14"/>
      <c r="C80" s="14"/>
      <c r="D80" s="14"/>
    </row>
    <row r="81" spans="2:4" ht="15.75" customHeight="1" x14ac:dyDescent="0.2">
      <c r="B81" s="14"/>
      <c r="C81" s="14"/>
      <c r="D81" s="14"/>
    </row>
    <row r="82" spans="2:4" ht="15.75" customHeight="1" x14ac:dyDescent="0.2">
      <c r="B82" s="14"/>
      <c r="C82" s="14"/>
      <c r="D82" s="14"/>
    </row>
    <row r="83" spans="2:4" ht="15.75" customHeight="1" x14ac:dyDescent="0.2">
      <c r="B83" s="14"/>
      <c r="C83" s="14"/>
      <c r="D83" s="14"/>
    </row>
    <row r="84" spans="2:4" ht="15.75" customHeight="1" x14ac:dyDescent="0.2">
      <c r="B84" s="14"/>
      <c r="C84" s="14"/>
      <c r="D84" s="14"/>
    </row>
    <row r="85" spans="2:4" ht="15.75" customHeight="1" x14ac:dyDescent="0.2">
      <c r="B85" s="14"/>
      <c r="C85" s="14"/>
      <c r="D85" s="14"/>
    </row>
    <row r="86" spans="2:4" ht="15.75" customHeight="1" x14ac:dyDescent="0.2">
      <c r="B86" s="14"/>
      <c r="C86" s="14"/>
      <c r="D86" s="14"/>
    </row>
    <row r="87" spans="2:4" ht="15.75" customHeight="1" x14ac:dyDescent="0.2">
      <c r="B87" s="14"/>
      <c r="C87" s="14"/>
      <c r="D87" s="14"/>
    </row>
    <row r="88" spans="2:4" ht="15.75" customHeight="1" x14ac:dyDescent="0.2">
      <c r="B88" s="14"/>
      <c r="C88" s="14"/>
      <c r="D88" s="14"/>
    </row>
    <row r="89" spans="2:4" ht="15.75" customHeight="1" x14ac:dyDescent="0.2">
      <c r="B89" s="14"/>
      <c r="C89" s="14"/>
      <c r="D89" s="14"/>
    </row>
    <row r="90" spans="2:4" ht="15.75" customHeight="1" x14ac:dyDescent="0.2">
      <c r="B90" s="14"/>
      <c r="C90" s="14"/>
      <c r="D90" s="14"/>
    </row>
    <row r="91" spans="2:4" ht="15.75" customHeight="1" x14ac:dyDescent="0.2">
      <c r="B91" s="14"/>
      <c r="C91" s="14"/>
      <c r="D91" s="14"/>
    </row>
    <row r="92" spans="2:4" ht="15.75" customHeight="1" x14ac:dyDescent="0.2">
      <c r="B92" s="14"/>
      <c r="C92" s="14"/>
      <c r="D92" s="14"/>
    </row>
    <row r="93" spans="2:4" ht="15.75" customHeight="1" x14ac:dyDescent="0.2">
      <c r="B93" s="14"/>
      <c r="C93" s="14"/>
      <c r="D93" s="14"/>
    </row>
    <row r="94" spans="2:4" ht="15.75" customHeight="1" x14ac:dyDescent="0.2">
      <c r="B94" s="14"/>
      <c r="C94" s="14"/>
      <c r="D94" s="14"/>
    </row>
    <row r="95" spans="2:4" ht="15.75" customHeight="1" x14ac:dyDescent="0.2">
      <c r="B95" s="14"/>
      <c r="C95" s="14"/>
      <c r="D95" s="14"/>
    </row>
    <row r="96" spans="2:4" ht="15.75" customHeight="1" x14ac:dyDescent="0.2">
      <c r="B96" s="14"/>
      <c r="C96" s="14"/>
      <c r="D96" s="14"/>
    </row>
    <row r="97" spans="2:4" ht="15.75" customHeight="1" x14ac:dyDescent="0.2">
      <c r="B97" s="14"/>
      <c r="C97" s="14"/>
      <c r="D97" s="14"/>
    </row>
    <row r="98" spans="2:4" ht="15.75" customHeight="1" x14ac:dyDescent="0.2">
      <c r="B98" s="14"/>
      <c r="C98" s="14"/>
      <c r="D98" s="14"/>
    </row>
    <row r="99" spans="2:4" ht="15.75" customHeight="1" x14ac:dyDescent="0.2">
      <c r="B99" s="14"/>
      <c r="C99" s="14"/>
      <c r="D99" s="14"/>
    </row>
    <row r="100" spans="2:4" ht="15.75" customHeight="1" x14ac:dyDescent="0.2">
      <c r="B100" s="14"/>
      <c r="C100" s="14"/>
      <c r="D100" s="14"/>
    </row>
    <row r="101" spans="2:4" ht="15.75" customHeight="1" x14ac:dyDescent="0.2">
      <c r="B101" s="14"/>
      <c r="C101" s="14"/>
      <c r="D101" s="14"/>
    </row>
    <row r="102" spans="2:4" ht="15.75" customHeight="1" x14ac:dyDescent="0.2">
      <c r="B102" s="14"/>
      <c r="C102" s="14"/>
      <c r="D102" s="14"/>
    </row>
    <row r="103" spans="2:4" ht="15.75" customHeight="1" x14ac:dyDescent="0.2">
      <c r="B103" s="14"/>
      <c r="C103" s="14"/>
      <c r="D103" s="14"/>
    </row>
    <row r="104" spans="2:4" ht="15.75" customHeight="1" x14ac:dyDescent="0.2">
      <c r="B104" s="14"/>
      <c r="C104" s="14"/>
      <c r="D104" s="14"/>
    </row>
    <row r="105" spans="2:4" ht="15.75" customHeight="1" x14ac:dyDescent="0.2">
      <c r="B105" s="14"/>
      <c r="C105" s="14"/>
      <c r="D105" s="14"/>
    </row>
    <row r="106" spans="2:4" ht="15.75" customHeight="1" x14ac:dyDescent="0.2">
      <c r="B106" s="14"/>
      <c r="C106" s="14"/>
      <c r="D106" s="14"/>
    </row>
    <row r="107" spans="2:4" ht="15.75" customHeight="1" x14ac:dyDescent="0.2">
      <c r="B107" s="14"/>
      <c r="C107" s="14"/>
      <c r="D107" s="14"/>
    </row>
    <row r="108" spans="2:4" ht="15.75" customHeight="1" x14ac:dyDescent="0.2">
      <c r="B108" s="14"/>
      <c r="C108" s="14"/>
      <c r="D108" s="14"/>
    </row>
    <row r="109" spans="2:4" ht="15.75" customHeight="1" x14ac:dyDescent="0.2">
      <c r="B109" s="14"/>
      <c r="C109" s="14"/>
      <c r="D109" s="14"/>
    </row>
    <row r="110" spans="2:4" ht="15.75" customHeight="1" x14ac:dyDescent="0.2">
      <c r="B110" s="14"/>
      <c r="C110" s="14"/>
      <c r="D110" s="14"/>
    </row>
    <row r="111" spans="2:4" ht="15.75" customHeight="1" x14ac:dyDescent="0.2">
      <c r="B111" s="14"/>
      <c r="C111" s="14"/>
      <c r="D111" s="14"/>
    </row>
    <row r="112" spans="2:4" ht="15.75" customHeight="1" x14ac:dyDescent="0.2">
      <c r="B112" s="14"/>
      <c r="C112" s="14"/>
      <c r="D112" s="14"/>
    </row>
    <row r="113" spans="2:4" ht="15.75" customHeight="1" x14ac:dyDescent="0.2">
      <c r="B113" s="14"/>
      <c r="C113" s="14"/>
      <c r="D113" s="14"/>
    </row>
    <row r="114" spans="2:4" ht="15.75" customHeight="1" x14ac:dyDescent="0.2">
      <c r="B114" s="14"/>
      <c r="C114" s="14"/>
      <c r="D114" s="14"/>
    </row>
    <row r="115" spans="2:4" ht="15.75" customHeight="1" x14ac:dyDescent="0.2">
      <c r="B115" s="14"/>
      <c r="C115" s="14"/>
      <c r="D115" s="14"/>
    </row>
    <row r="116" spans="2:4" ht="15.75" customHeight="1" x14ac:dyDescent="0.2">
      <c r="B116" s="14"/>
      <c r="C116" s="14"/>
      <c r="D116" s="14"/>
    </row>
    <row r="117" spans="2:4" ht="15.75" customHeight="1" x14ac:dyDescent="0.2">
      <c r="B117" s="14"/>
      <c r="C117" s="14"/>
      <c r="D117" s="14"/>
    </row>
    <row r="118" spans="2:4" ht="15.75" customHeight="1" x14ac:dyDescent="0.2">
      <c r="B118" s="14"/>
      <c r="C118" s="14"/>
      <c r="D118" s="14"/>
    </row>
    <row r="119" spans="2:4" ht="15.75" customHeight="1" x14ac:dyDescent="0.2">
      <c r="B119" s="14"/>
      <c r="C119" s="14"/>
      <c r="D119" s="14"/>
    </row>
    <row r="120" spans="2:4" ht="15.75" customHeight="1" x14ac:dyDescent="0.2">
      <c r="B120" s="14"/>
      <c r="C120" s="14"/>
      <c r="D120" s="14"/>
    </row>
    <row r="121" spans="2:4" ht="15.75" customHeight="1" x14ac:dyDescent="0.2">
      <c r="B121" s="14"/>
      <c r="C121" s="14"/>
      <c r="D121" s="14"/>
    </row>
    <row r="122" spans="2:4" ht="15.75" customHeight="1" x14ac:dyDescent="0.2">
      <c r="B122" s="14"/>
      <c r="C122" s="14"/>
      <c r="D122" s="14"/>
    </row>
    <row r="123" spans="2:4" ht="15.75" customHeight="1" x14ac:dyDescent="0.2">
      <c r="B123" s="14"/>
      <c r="C123" s="14"/>
      <c r="D123" s="14"/>
    </row>
    <row r="124" spans="2:4" ht="15.75" customHeight="1" x14ac:dyDescent="0.2">
      <c r="B124" s="14"/>
      <c r="C124" s="14"/>
      <c r="D124" s="14"/>
    </row>
    <row r="125" spans="2:4" ht="15.75" customHeight="1" x14ac:dyDescent="0.2">
      <c r="B125" s="14"/>
      <c r="C125" s="14"/>
      <c r="D125" s="14"/>
    </row>
    <row r="126" spans="2:4" ht="15.75" customHeight="1" x14ac:dyDescent="0.2">
      <c r="B126" s="14"/>
      <c r="C126" s="14"/>
      <c r="D126" s="14"/>
    </row>
    <row r="127" spans="2:4" ht="15.75" customHeight="1" x14ac:dyDescent="0.2">
      <c r="B127" s="14"/>
      <c r="C127" s="14"/>
      <c r="D127" s="14"/>
    </row>
    <row r="128" spans="2:4" ht="15.75" customHeight="1" x14ac:dyDescent="0.2">
      <c r="B128" s="14"/>
      <c r="C128" s="14"/>
      <c r="D128" s="14"/>
    </row>
    <row r="129" spans="2:4" ht="15.75" customHeight="1" x14ac:dyDescent="0.2">
      <c r="B129" s="14"/>
      <c r="C129" s="14"/>
      <c r="D129" s="14"/>
    </row>
    <row r="130" spans="2:4" ht="15.75" customHeight="1" x14ac:dyDescent="0.2">
      <c r="B130" s="14"/>
      <c r="C130" s="14"/>
      <c r="D130" s="14"/>
    </row>
    <row r="131" spans="2:4" ht="15.75" customHeight="1" x14ac:dyDescent="0.2">
      <c r="B131" s="14"/>
      <c r="C131" s="14"/>
      <c r="D131" s="14"/>
    </row>
    <row r="132" spans="2:4" ht="15.75" customHeight="1" x14ac:dyDescent="0.2">
      <c r="B132" s="14"/>
      <c r="C132" s="14"/>
      <c r="D132" s="14"/>
    </row>
    <row r="133" spans="2:4" ht="15.75" customHeight="1" x14ac:dyDescent="0.2">
      <c r="B133" s="14"/>
      <c r="C133" s="14"/>
      <c r="D133" s="14"/>
    </row>
    <row r="134" spans="2:4" ht="15.75" customHeight="1" x14ac:dyDescent="0.2">
      <c r="B134" s="14"/>
      <c r="C134" s="14"/>
      <c r="D134" s="14"/>
    </row>
    <row r="135" spans="2:4" ht="15.75" customHeight="1" x14ac:dyDescent="0.2">
      <c r="B135" s="14"/>
      <c r="C135" s="14"/>
      <c r="D135" s="14"/>
    </row>
    <row r="136" spans="2:4" ht="15.75" customHeight="1" x14ac:dyDescent="0.2">
      <c r="B136" s="14"/>
      <c r="C136" s="14"/>
      <c r="D136" s="14"/>
    </row>
    <row r="137" spans="2:4" ht="15.75" customHeight="1" x14ac:dyDescent="0.2">
      <c r="B137" s="14"/>
      <c r="C137" s="14"/>
      <c r="D137" s="14"/>
    </row>
    <row r="138" spans="2:4" ht="15.75" customHeight="1" x14ac:dyDescent="0.2">
      <c r="B138" s="14"/>
      <c r="C138" s="14"/>
      <c r="D138" s="14"/>
    </row>
    <row r="139" spans="2:4" ht="15.75" customHeight="1" x14ac:dyDescent="0.2">
      <c r="B139" s="14"/>
      <c r="C139" s="14"/>
      <c r="D139" s="14"/>
    </row>
    <row r="140" spans="2:4" ht="15.75" customHeight="1" x14ac:dyDescent="0.2">
      <c r="B140" s="14"/>
      <c r="C140" s="14"/>
      <c r="D140" s="14"/>
    </row>
    <row r="141" spans="2:4" ht="15.75" customHeight="1" x14ac:dyDescent="0.2">
      <c r="B141" s="14"/>
      <c r="C141" s="14"/>
      <c r="D141" s="14"/>
    </row>
    <row r="142" spans="2:4" ht="15.75" customHeight="1" x14ac:dyDescent="0.2">
      <c r="B142" s="14"/>
      <c r="C142" s="14"/>
      <c r="D142" s="14"/>
    </row>
    <row r="143" spans="2:4" ht="15.75" customHeight="1" x14ac:dyDescent="0.2">
      <c r="B143" s="14"/>
      <c r="C143" s="14"/>
      <c r="D143" s="14"/>
    </row>
    <row r="144" spans="2:4" ht="15.75" customHeight="1" x14ac:dyDescent="0.2">
      <c r="B144" s="14"/>
      <c r="C144" s="14"/>
      <c r="D144" s="14"/>
    </row>
    <row r="145" spans="2:4" ht="15.75" customHeight="1" x14ac:dyDescent="0.2">
      <c r="B145" s="14"/>
      <c r="C145" s="14"/>
      <c r="D145" s="14"/>
    </row>
    <row r="146" spans="2:4" ht="15.75" customHeight="1" x14ac:dyDescent="0.2">
      <c r="B146" s="14"/>
      <c r="C146" s="14"/>
      <c r="D146" s="14"/>
    </row>
    <row r="147" spans="2:4" ht="15.75" customHeight="1" x14ac:dyDescent="0.2">
      <c r="B147" s="14"/>
      <c r="C147" s="14"/>
      <c r="D147" s="14"/>
    </row>
    <row r="148" spans="2:4" ht="15.75" customHeight="1" x14ac:dyDescent="0.2">
      <c r="B148" s="14"/>
      <c r="C148" s="14"/>
      <c r="D148" s="14"/>
    </row>
    <row r="149" spans="2:4" ht="15.75" customHeight="1" x14ac:dyDescent="0.2">
      <c r="B149" s="14"/>
      <c r="C149" s="14"/>
      <c r="D149" s="14"/>
    </row>
    <row r="150" spans="2:4" ht="15.75" customHeight="1" x14ac:dyDescent="0.2">
      <c r="B150" s="14"/>
      <c r="C150" s="14"/>
      <c r="D150" s="14"/>
    </row>
    <row r="151" spans="2:4" ht="15.75" customHeight="1" x14ac:dyDescent="0.2">
      <c r="B151" s="14"/>
      <c r="C151" s="14"/>
      <c r="D151" s="14"/>
    </row>
    <row r="152" spans="2:4" ht="15.75" customHeight="1" x14ac:dyDescent="0.2">
      <c r="B152" s="14"/>
      <c r="C152" s="14"/>
      <c r="D152" s="14"/>
    </row>
    <row r="153" spans="2:4" ht="15.75" customHeight="1" x14ac:dyDescent="0.2">
      <c r="B153" s="14"/>
      <c r="C153" s="14"/>
      <c r="D153" s="14"/>
    </row>
    <row r="154" spans="2:4" ht="15.75" customHeight="1" x14ac:dyDescent="0.2">
      <c r="B154" s="14"/>
      <c r="C154" s="14"/>
      <c r="D154" s="14"/>
    </row>
    <row r="155" spans="2:4" ht="15.75" customHeight="1" x14ac:dyDescent="0.2">
      <c r="B155" s="14"/>
      <c r="C155" s="14"/>
      <c r="D155" s="14"/>
    </row>
    <row r="156" spans="2:4" ht="15.75" customHeight="1" x14ac:dyDescent="0.2">
      <c r="B156" s="14"/>
      <c r="C156" s="14"/>
      <c r="D156" s="14"/>
    </row>
    <row r="157" spans="2:4" ht="15.75" customHeight="1" x14ac:dyDescent="0.2">
      <c r="B157" s="14"/>
      <c r="C157" s="14"/>
      <c r="D157" s="14"/>
    </row>
    <row r="158" spans="2:4" ht="15.75" customHeight="1" x14ac:dyDescent="0.2">
      <c r="B158" s="14"/>
      <c r="C158" s="14"/>
      <c r="D158" s="14"/>
    </row>
    <row r="159" spans="2:4" ht="15.75" customHeight="1" x14ac:dyDescent="0.2">
      <c r="B159" s="14"/>
      <c r="C159" s="14"/>
      <c r="D159" s="14"/>
    </row>
    <row r="160" spans="2:4" ht="15.75" customHeight="1" x14ac:dyDescent="0.2">
      <c r="B160" s="14"/>
      <c r="C160" s="14"/>
      <c r="D160" s="14"/>
    </row>
    <row r="161" spans="2:4" ht="15.75" customHeight="1" x14ac:dyDescent="0.2">
      <c r="B161" s="14"/>
      <c r="C161" s="14"/>
      <c r="D161" s="14"/>
    </row>
    <row r="162" spans="2:4" ht="15.75" customHeight="1" x14ac:dyDescent="0.2">
      <c r="B162" s="14"/>
      <c r="C162" s="14"/>
      <c r="D162" s="14"/>
    </row>
    <row r="163" spans="2:4" ht="15.75" customHeight="1" x14ac:dyDescent="0.2">
      <c r="B163" s="14"/>
      <c r="C163" s="14"/>
      <c r="D163" s="14"/>
    </row>
    <row r="164" spans="2:4" ht="15.75" customHeight="1" x14ac:dyDescent="0.2">
      <c r="B164" s="14"/>
      <c r="C164" s="14"/>
      <c r="D164" s="14"/>
    </row>
    <row r="165" spans="2:4" ht="15.75" customHeight="1" x14ac:dyDescent="0.2">
      <c r="B165" s="14"/>
      <c r="C165" s="14"/>
      <c r="D165" s="14"/>
    </row>
    <row r="166" spans="2:4" ht="15.75" customHeight="1" x14ac:dyDescent="0.2">
      <c r="B166" s="14"/>
      <c r="C166" s="14"/>
      <c r="D166" s="14"/>
    </row>
    <row r="167" spans="2:4" ht="15.75" customHeight="1" x14ac:dyDescent="0.2">
      <c r="B167" s="14"/>
      <c r="C167" s="14"/>
      <c r="D167" s="14"/>
    </row>
    <row r="168" spans="2:4" ht="15.75" customHeight="1" x14ac:dyDescent="0.2">
      <c r="B168" s="14"/>
      <c r="C168" s="14"/>
      <c r="D168" s="14"/>
    </row>
    <row r="169" spans="2:4" ht="15.75" customHeight="1" x14ac:dyDescent="0.2">
      <c r="B169" s="14"/>
      <c r="C169" s="14"/>
      <c r="D169" s="14"/>
    </row>
    <row r="170" spans="2:4" ht="15.75" customHeight="1" x14ac:dyDescent="0.2">
      <c r="B170" s="14"/>
      <c r="C170" s="14"/>
      <c r="D170" s="14"/>
    </row>
    <row r="171" spans="2:4" ht="15.75" customHeight="1" x14ac:dyDescent="0.2">
      <c r="B171" s="14"/>
      <c r="C171" s="14"/>
      <c r="D171" s="14"/>
    </row>
    <row r="172" spans="2:4" ht="15.75" customHeight="1" x14ac:dyDescent="0.2">
      <c r="B172" s="14"/>
      <c r="C172" s="14"/>
      <c r="D172" s="14"/>
    </row>
    <row r="173" spans="2:4" ht="15.75" customHeight="1" x14ac:dyDescent="0.2">
      <c r="B173" s="14"/>
      <c r="C173" s="14"/>
      <c r="D173" s="14"/>
    </row>
    <row r="174" spans="2:4" ht="15.75" customHeight="1" x14ac:dyDescent="0.2">
      <c r="B174" s="14"/>
      <c r="C174" s="14"/>
      <c r="D174" s="14"/>
    </row>
    <row r="175" spans="2:4" ht="15.75" customHeight="1" x14ac:dyDescent="0.2">
      <c r="B175" s="14"/>
      <c r="C175" s="14"/>
      <c r="D175" s="14"/>
    </row>
    <row r="176" spans="2:4" ht="15.75" customHeight="1" x14ac:dyDescent="0.2">
      <c r="B176" s="14"/>
      <c r="C176" s="14"/>
      <c r="D176" s="14"/>
    </row>
    <row r="177" spans="2:4" ht="15.75" customHeight="1" x14ac:dyDescent="0.2">
      <c r="B177" s="14"/>
      <c r="C177" s="14"/>
      <c r="D177" s="14"/>
    </row>
    <row r="178" spans="2:4" ht="15.75" customHeight="1" x14ac:dyDescent="0.2">
      <c r="B178" s="14"/>
      <c r="C178" s="14"/>
      <c r="D178" s="14"/>
    </row>
    <row r="179" spans="2:4" ht="15.75" customHeight="1" x14ac:dyDescent="0.2">
      <c r="B179" s="14"/>
      <c r="C179" s="14"/>
      <c r="D179" s="14"/>
    </row>
    <row r="180" spans="2:4" ht="15.75" customHeight="1" x14ac:dyDescent="0.2">
      <c r="B180" s="14"/>
      <c r="C180" s="14"/>
      <c r="D180" s="14"/>
    </row>
    <row r="181" spans="2:4" ht="15.75" customHeight="1" x14ac:dyDescent="0.2">
      <c r="B181" s="14"/>
      <c r="C181" s="14"/>
      <c r="D181" s="14"/>
    </row>
    <row r="182" spans="2:4" ht="15.75" customHeight="1" x14ac:dyDescent="0.2">
      <c r="B182" s="14"/>
      <c r="C182" s="14"/>
      <c r="D182" s="14"/>
    </row>
    <row r="183" spans="2:4" ht="15.75" customHeight="1" x14ac:dyDescent="0.2">
      <c r="B183" s="14"/>
      <c r="C183" s="14"/>
      <c r="D183" s="14"/>
    </row>
    <row r="184" spans="2:4" ht="15.75" customHeight="1" x14ac:dyDescent="0.2">
      <c r="B184" s="14"/>
      <c r="C184" s="14"/>
      <c r="D184" s="14"/>
    </row>
    <row r="185" spans="2:4" ht="15.75" customHeight="1" x14ac:dyDescent="0.2">
      <c r="B185" s="14"/>
      <c r="C185" s="14"/>
      <c r="D185" s="14"/>
    </row>
    <row r="186" spans="2:4" ht="15.75" customHeight="1" x14ac:dyDescent="0.2">
      <c r="B186" s="14"/>
      <c r="C186" s="14"/>
      <c r="D186" s="14"/>
    </row>
    <row r="187" spans="2:4" ht="15.75" customHeight="1" x14ac:dyDescent="0.2">
      <c r="B187" s="14"/>
      <c r="C187" s="14"/>
      <c r="D187" s="14"/>
    </row>
    <row r="188" spans="2:4" ht="15.75" customHeight="1" x14ac:dyDescent="0.2">
      <c r="B188" s="14"/>
      <c r="C188" s="14"/>
      <c r="D188" s="14"/>
    </row>
    <row r="189" spans="2:4" ht="15.75" customHeight="1" x14ac:dyDescent="0.2">
      <c r="B189" s="14"/>
      <c r="C189" s="14"/>
      <c r="D189" s="14"/>
    </row>
    <row r="190" spans="2:4" ht="15.75" customHeight="1" x14ac:dyDescent="0.2">
      <c r="B190" s="14"/>
      <c r="C190" s="14"/>
      <c r="D190" s="14"/>
    </row>
    <row r="191" spans="2:4" ht="15.75" customHeight="1" x14ac:dyDescent="0.2">
      <c r="B191" s="14"/>
      <c r="C191" s="14"/>
      <c r="D191" s="14"/>
    </row>
    <row r="192" spans="2:4" ht="15.75" customHeight="1" x14ac:dyDescent="0.2">
      <c r="B192" s="14"/>
      <c r="C192" s="14"/>
      <c r="D192" s="14"/>
    </row>
    <row r="193" spans="2:4" ht="15.75" customHeight="1" x14ac:dyDescent="0.2">
      <c r="B193" s="14"/>
      <c r="C193" s="14"/>
      <c r="D193" s="14"/>
    </row>
    <row r="194" spans="2:4" ht="15.75" customHeight="1" x14ac:dyDescent="0.2">
      <c r="B194" s="14"/>
      <c r="C194" s="14"/>
      <c r="D194" s="14"/>
    </row>
    <row r="195" spans="2:4" ht="15.75" customHeight="1" x14ac:dyDescent="0.2">
      <c r="B195" s="14"/>
      <c r="C195" s="14"/>
      <c r="D195" s="14"/>
    </row>
    <row r="196" spans="2:4" ht="15.75" customHeight="1" x14ac:dyDescent="0.2">
      <c r="B196" s="14"/>
      <c r="C196" s="14"/>
      <c r="D196" s="14"/>
    </row>
    <row r="197" spans="2:4" ht="15.75" customHeight="1" x14ac:dyDescent="0.2">
      <c r="B197" s="14"/>
      <c r="C197" s="14"/>
      <c r="D197" s="14"/>
    </row>
    <row r="198" spans="2:4" ht="15.75" customHeight="1" x14ac:dyDescent="0.2">
      <c r="B198" s="14"/>
      <c r="C198" s="14"/>
      <c r="D198" s="14"/>
    </row>
    <row r="199" spans="2:4" ht="15.75" customHeight="1" x14ac:dyDescent="0.2">
      <c r="B199" s="14"/>
      <c r="C199" s="14"/>
      <c r="D199" s="14"/>
    </row>
    <row r="200" spans="2:4" ht="15.75" customHeight="1" x14ac:dyDescent="0.2">
      <c r="B200" s="14"/>
      <c r="C200" s="14"/>
      <c r="D200" s="14"/>
    </row>
    <row r="201" spans="2:4" ht="15.75" customHeight="1" x14ac:dyDescent="0.2">
      <c r="B201" s="14"/>
      <c r="C201" s="14"/>
      <c r="D201" s="14"/>
    </row>
    <row r="202" spans="2:4" ht="15.75" customHeight="1" x14ac:dyDescent="0.2">
      <c r="B202" s="14"/>
      <c r="C202" s="14"/>
      <c r="D202" s="14"/>
    </row>
    <row r="203" spans="2:4" ht="15.75" customHeight="1" x14ac:dyDescent="0.2">
      <c r="B203" s="14"/>
      <c r="C203" s="14"/>
      <c r="D203" s="14"/>
    </row>
    <row r="204" spans="2:4" ht="15.75" customHeight="1" x14ac:dyDescent="0.2">
      <c r="B204" s="14"/>
      <c r="C204" s="14"/>
      <c r="D204" s="14"/>
    </row>
    <row r="205" spans="2:4" ht="15.75" customHeight="1" x14ac:dyDescent="0.2">
      <c r="B205" s="14"/>
      <c r="C205" s="14"/>
      <c r="D205" s="14"/>
    </row>
    <row r="206" spans="2:4" ht="15.75" customHeight="1" x14ac:dyDescent="0.2">
      <c r="B206" s="14"/>
      <c r="C206" s="14"/>
      <c r="D206" s="14"/>
    </row>
    <row r="207" spans="2:4" ht="15.75" customHeight="1" x14ac:dyDescent="0.2">
      <c r="B207" s="14"/>
      <c r="C207" s="14"/>
      <c r="D207" s="14"/>
    </row>
    <row r="208" spans="2:4" ht="15.75" customHeight="1" x14ac:dyDescent="0.2">
      <c r="B208" s="14"/>
      <c r="C208" s="14"/>
      <c r="D208" s="14"/>
    </row>
    <row r="209" spans="2:4" ht="15.75" customHeight="1" x14ac:dyDescent="0.2">
      <c r="B209" s="14"/>
      <c r="C209" s="14"/>
      <c r="D209" s="14"/>
    </row>
    <row r="210" spans="2:4" ht="15.75" customHeight="1" x14ac:dyDescent="0.2">
      <c r="B210" s="14"/>
      <c r="C210" s="14"/>
      <c r="D210" s="14"/>
    </row>
    <row r="211" spans="2:4" ht="15.75" customHeight="1" x14ac:dyDescent="0.2">
      <c r="B211" s="14"/>
      <c r="C211" s="14"/>
      <c r="D211" s="14"/>
    </row>
    <row r="212" spans="2:4" ht="15.75" customHeight="1" x14ac:dyDescent="0.2">
      <c r="B212" s="14"/>
      <c r="C212" s="14"/>
      <c r="D212" s="14"/>
    </row>
    <row r="213" spans="2:4" ht="15.75" customHeight="1" x14ac:dyDescent="0.2">
      <c r="B213" s="14"/>
      <c r="C213" s="14"/>
      <c r="D213" s="14"/>
    </row>
    <row r="214" spans="2:4" ht="15.75" customHeight="1" x14ac:dyDescent="0.2">
      <c r="B214" s="14"/>
      <c r="C214" s="14"/>
      <c r="D214" s="14"/>
    </row>
    <row r="215" spans="2:4" ht="15.75" customHeight="1" x14ac:dyDescent="0.2">
      <c r="B215" s="14"/>
      <c r="C215" s="14"/>
      <c r="D215" s="14"/>
    </row>
    <row r="216" spans="2:4" ht="15.75" customHeight="1" x14ac:dyDescent="0.2">
      <c r="B216" s="14"/>
      <c r="C216" s="14"/>
      <c r="D216" s="14"/>
    </row>
    <row r="217" spans="2:4" ht="15.75" customHeight="1" x14ac:dyDescent="0.2">
      <c r="B217" s="14"/>
      <c r="C217" s="14"/>
      <c r="D217" s="14"/>
    </row>
    <row r="218" spans="2:4" ht="15.75" customHeight="1" x14ac:dyDescent="0.2">
      <c r="B218" s="14"/>
      <c r="C218" s="14"/>
      <c r="D218" s="14"/>
    </row>
    <row r="219" spans="2:4" ht="15.75" customHeight="1" x14ac:dyDescent="0.2">
      <c r="B219" s="14"/>
      <c r="C219" s="14"/>
      <c r="D219" s="14"/>
    </row>
    <row r="220" spans="2:4" ht="15.75" customHeight="1" x14ac:dyDescent="0.2">
      <c r="B220" s="14"/>
      <c r="C220" s="14"/>
      <c r="D220" s="14"/>
    </row>
    <row r="221" spans="2:4" ht="15.75" customHeight="1" x14ac:dyDescent="0.2">
      <c r="B221" s="14"/>
      <c r="C221" s="14"/>
      <c r="D221" s="14"/>
    </row>
    <row r="222" spans="2:4" ht="15.75" customHeight="1" x14ac:dyDescent="0.2">
      <c r="B222" s="14"/>
      <c r="C222" s="14"/>
      <c r="D222" s="14"/>
    </row>
    <row r="223" spans="2:4" ht="15.75" customHeight="1" x14ac:dyDescent="0.2">
      <c r="B223" s="14"/>
      <c r="C223" s="14"/>
      <c r="D223" s="14"/>
    </row>
    <row r="224" spans="2:4" ht="15.75" customHeight="1" x14ac:dyDescent="0.2">
      <c r="B224" s="14"/>
      <c r="C224" s="14"/>
      <c r="D224" s="14"/>
    </row>
    <row r="225" spans="2:4" ht="15.75" customHeight="1" x14ac:dyDescent="0.2">
      <c r="B225" s="14"/>
      <c r="C225" s="14"/>
      <c r="D225" s="14"/>
    </row>
    <row r="226" spans="2:4" ht="15.75" customHeight="1" x14ac:dyDescent="0.2">
      <c r="B226" s="14"/>
      <c r="C226" s="14"/>
      <c r="D226" s="14"/>
    </row>
    <row r="227" spans="2:4" ht="15.75" customHeight="1" x14ac:dyDescent="0.2">
      <c r="B227" s="14"/>
      <c r="C227" s="14"/>
      <c r="D227" s="14"/>
    </row>
    <row r="228" spans="2:4" ht="15.75" customHeight="1" x14ac:dyDescent="0.2">
      <c r="B228" s="14"/>
      <c r="C228" s="14"/>
      <c r="D228" s="14"/>
    </row>
    <row r="229" spans="2:4" ht="15.75" customHeight="1" x14ac:dyDescent="0.2">
      <c r="B229" s="14"/>
      <c r="C229" s="14"/>
      <c r="D229" s="14"/>
    </row>
    <row r="230" spans="2:4" ht="15.75" customHeight="1" x14ac:dyDescent="0.2">
      <c r="B230" s="14"/>
      <c r="C230" s="14"/>
      <c r="D230" s="14"/>
    </row>
    <row r="231" spans="2:4" ht="15.75" customHeight="1" x14ac:dyDescent="0.2">
      <c r="B231" s="14"/>
      <c r="C231" s="14"/>
      <c r="D231" s="14"/>
    </row>
    <row r="232" spans="2:4" ht="15.75" customHeight="1" x14ac:dyDescent="0.2">
      <c r="B232" s="14"/>
      <c r="C232" s="14"/>
      <c r="D232" s="14"/>
    </row>
    <row r="233" spans="2:4" ht="15.75" customHeight="1" x14ac:dyDescent="0.2">
      <c r="B233" s="14"/>
      <c r="C233" s="14"/>
      <c r="D233" s="14"/>
    </row>
    <row r="234" spans="2:4" ht="15.75" customHeight="1" x14ac:dyDescent="0.2">
      <c r="B234" s="14"/>
      <c r="C234" s="14"/>
      <c r="D234" s="14"/>
    </row>
    <row r="235" spans="2:4" ht="15.75" customHeight="1" x14ac:dyDescent="0.2">
      <c r="B235" s="14"/>
      <c r="C235" s="14"/>
      <c r="D235" s="14"/>
    </row>
    <row r="236" spans="2:4" ht="15.75" customHeight="1" x14ac:dyDescent="0.2">
      <c r="B236" s="14"/>
      <c r="C236" s="14"/>
      <c r="D236" s="14"/>
    </row>
    <row r="237" spans="2:4" ht="15.75" customHeight="1" x14ac:dyDescent="0.2">
      <c r="B237" s="14"/>
      <c r="C237" s="14"/>
      <c r="D237" s="14"/>
    </row>
    <row r="238" spans="2:4" ht="15.75" customHeight="1" x14ac:dyDescent="0.2">
      <c r="B238" s="14"/>
      <c r="C238" s="14"/>
      <c r="D238" s="14"/>
    </row>
    <row r="239" spans="2:4" ht="15.75" customHeight="1" x14ac:dyDescent="0.2">
      <c r="B239" s="14"/>
      <c r="C239" s="14"/>
      <c r="D239" s="14"/>
    </row>
    <row r="240" spans="2:4" ht="15.75" customHeight="1" x14ac:dyDescent="0.2">
      <c r="B240" s="14"/>
      <c r="C240" s="14"/>
      <c r="D240" s="14"/>
    </row>
    <row r="241" spans="2:4" ht="15.75" customHeight="1" x14ac:dyDescent="0.2">
      <c r="B241" s="14"/>
      <c r="C241" s="14"/>
      <c r="D241" s="14"/>
    </row>
    <row r="242" spans="2:4" ht="15.75" customHeight="1" x14ac:dyDescent="0.2">
      <c r="B242" s="14"/>
      <c r="C242" s="14"/>
      <c r="D242" s="14"/>
    </row>
    <row r="243" spans="2:4" ht="15.75" customHeight="1" x14ac:dyDescent="0.2">
      <c r="B243" s="14"/>
      <c r="C243" s="14"/>
      <c r="D243" s="14"/>
    </row>
    <row r="244" spans="2:4" ht="15.75" customHeight="1" x14ac:dyDescent="0.2">
      <c r="B244" s="14"/>
      <c r="C244" s="14"/>
      <c r="D244" s="14"/>
    </row>
    <row r="245" spans="2:4" ht="15.75" customHeight="1" x14ac:dyDescent="0.2">
      <c r="B245" s="14"/>
      <c r="C245" s="14"/>
      <c r="D245" s="14"/>
    </row>
    <row r="246" spans="2:4" ht="15.75" customHeight="1" x14ac:dyDescent="0.2">
      <c r="B246" s="14"/>
      <c r="C246" s="14"/>
      <c r="D246" s="14"/>
    </row>
    <row r="247" spans="2:4" ht="15.75" customHeight="1" x14ac:dyDescent="0.2">
      <c r="B247" s="14"/>
      <c r="C247" s="14"/>
      <c r="D247" s="14"/>
    </row>
    <row r="248" spans="2:4" ht="15.75" customHeight="1" x14ac:dyDescent="0.2">
      <c r="B248" s="14"/>
      <c r="C248" s="14"/>
      <c r="D248" s="14"/>
    </row>
    <row r="249" spans="2:4" ht="15.75" customHeight="1" x14ac:dyDescent="0.2"/>
    <row r="250" spans="2:4" ht="15.75" customHeight="1" x14ac:dyDescent="0.2"/>
    <row r="251" spans="2:4" ht="15.75" customHeight="1" x14ac:dyDescent="0.2"/>
    <row r="252" spans="2:4" ht="15.75" customHeight="1" x14ac:dyDescent="0.2"/>
    <row r="253" spans="2:4" ht="15.75" customHeight="1" x14ac:dyDescent="0.2"/>
    <row r="254" spans="2:4" ht="15.75" customHeight="1" x14ac:dyDescent="0.2"/>
    <row r="255" spans="2:4" ht="15.75" customHeight="1" x14ac:dyDescent="0.2"/>
    <row r="256" spans="2: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8761D"/>
    <outlinePr summaryBelow="0" summaryRight="0"/>
  </sheetPr>
  <dimension ref="A1:Z1001"/>
  <sheetViews>
    <sheetView workbookViewId="0">
      <pane ySplit="3" topLeftCell="A4" activePane="bottomLeft" state="frozen"/>
      <selection pane="bottomLeft" activeCell="D4" sqref="D4"/>
    </sheetView>
  </sheetViews>
  <sheetFormatPr baseColWidth="10" defaultColWidth="14.42578125" defaultRowHeight="15" customHeight="1" x14ac:dyDescent="0.2"/>
  <cols>
    <col min="1" max="1" width="10.7109375" customWidth="1"/>
    <col min="2" max="2" width="11.5703125" customWidth="1"/>
    <col min="3" max="3" width="14.42578125" customWidth="1"/>
    <col min="4" max="5" width="12.28515625" customWidth="1"/>
    <col min="6" max="6" width="5.5703125" customWidth="1"/>
    <col min="7" max="18" width="10.140625" customWidth="1"/>
  </cols>
  <sheetData>
    <row r="1" spans="1:26" s="140" customFormat="1" ht="29.25" customHeight="1" x14ac:dyDescent="0.2">
      <c r="A1" s="140" t="s">
        <v>253</v>
      </c>
    </row>
    <row r="2" spans="1:26" ht="15.75" customHeight="1" x14ac:dyDescent="0.2">
      <c r="A2" s="54" t="s">
        <v>143</v>
      </c>
      <c r="B2" s="54"/>
      <c r="C2" s="54"/>
      <c r="D2" s="54"/>
      <c r="E2" s="54"/>
      <c r="F2" s="54"/>
      <c r="G2" s="2"/>
      <c r="H2" s="2"/>
      <c r="I2" s="2"/>
      <c r="J2" s="2"/>
      <c r="K2" s="2"/>
      <c r="L2" s="2"/>
      <c r="M2" s="2"/>
      <c r="N2" s="2"/>
      <c r="O2" s="2"/>
      <c r="P2" s="2"/>
      <c r="Q2" s="2"/>
      <c r="R2" s="2"/>
      <c r="S2" s="54"/>
      <c r="T2" s="54"/>
      <c r="U2" s="54"/>
      <c r="V2" s="54"/>
      <c r="W2" s="54"/>
      <c r="X2" s="54"/>
      <c r="Y2" s="54"/>
      <c r="Z2" s="54"/>
    </row>
    <row r="3" spans="1:26" ht="15.75" customHeight="1" x14ac:dyDescent="0.2">
      <c r="A3" s="92" t="s">
        <v>144</v>
      </c>
      <c r="B3" s="92" t="s">
        <v>145</v>
      </c>
      <c r="C3" s="92" t="s">
        <v>146</v>
      </c>
      <c r="D3" s="92" t="s">
        <v>147</v>
      </c>
      <c r="E3" s="92" t="s">
        <v>148</v>
      </c>
      <c r="F3" s="92" t="s">
        <v>149</v>
      </c>
      <c r="G3" s="11" t="s">
        <v>0</v>
      </c>
      <c r="H3" s="11" t="s">
        <v>1</v>
      </c>
      <c r="I3" s="11" t="s">
        <v>2</v>
      </c>
      <c r="J3" s="11" t="s">
        <v>3</v>
      </c>
      <c r="K3" s="11" t="s">
        <v>4</v>
      </c>
      <c r="L3" s="11" t="s">
        <v>5</v>
      </c>
      <c r="M3" s="11" t="s">
        <v>6</v>
      </c>
      <c r="N3" s="11" t="s">
        <v>7</v>
      </c>
      <c r="O3" s="11" t="s">
        <v>8</v>
      </c>
      <c r="P3" s="11" t="s">
        <v>9</v>
      </c>
      <c r="Q3" s="11" t="s">
        <v>10</v>
      </c>
      <c r="R3" s="11" t="s">
        <v>11</v>
      </c>
      <c r="S3" s="92" t="s">
        <v>102</v>
      </c>
      <c r="T3" s="92"/>
      <c r="U3" s="92"/>
      <c r="V3" s="92"/>
      <c r="W3" s="92"/>
      <c r="X3" s="92"/>
      <c r="Y3" s="92"/>
      <c r="Z3" s="92"/>
    </row>
    <row r="4" spans="1:26" ht="15.75" customHeight="1" x14ac:dyDescent="0.2">
      <c r="A4" s="12" t="s">
        <v>97</v>
      </c>
      <c r="B4" s="12" t="s">
        <v>150</v>
      </c>
      <c r="C4" s="12" t="s">
        <v>151</v>
      </c>
      <c r="E4" s="12"/>
      <c r="F4" s="93">
        <v>7</v>
      </c>
      <c r="G4" s="14">
        <f>50+50+75</f>
        <v>175</v>
      </c>
      <c r="H4" s="14">
        <f>50+50+75</f>
        <v>175</v>
      </c>
      <c r="I4" s="14">
        <f>50+35+85</f>
        <v>170</v>
      </c>
      <c r="J4" s="14">
        <f>50+50+50+50</f>
        <v>200</v>
      </c>
      <c r="K4" s="14">
        <f>50*3</f>
        <v>150</v>
      </c>
      <c r="L4" s="14">
        <f t="shared" ref="L4:L5" si="0">50+50</f>
        <v>100</v>
      </c>
      <c r="M4" s="14"/>
      <c r="N4" s="14">
        <f>50+50</f>
        <v>100</v>
      </c>
      <c r="O4" s="14"/>
      <c r="P4" s="14"/>
      <c r="Q4" s="14"/>
      <c r="R4" s="14"/>
      <c r="S4" s="94">
        <f t="shared" ref="S4:S25" si="1">SUM(G4:R4)</f>
        <v>1070</v>
      </c>
    </row>
    <row r="5" spans="1:26" ht="15.75" customHeight="1" x14ac:dyDescent="0.2">
      <c r="A5" s="12" t="s">
        <v>100</v>
      </c>
      <c r="B5" s="12"/>
      <c r="C5" s="12" t="s">
        <v>152</v>
      </c>
      <c r="E5" s="12"/>
      <c r="F5" s="93">
        <v>8</v>
      </c>
      <c r="G5" s="14">
        <v>50</v>
      </c>
      <c r="H5" s="14">
        <f>75+75</f>
        <v>150</v>
      </c>
      <c r="I5" s="14"/>
      <c r="J5" s="14">
        <f>50*4</f>
        <v>200</v>
      </c>
      <c r="K5" s="14">
        <v>50</v>
      </c>
      <c r="L5" s="14">
        <f t="shared" si="0"/>
        <v>100</v>
      </c>
      <c r="M5" s="14"/>
      <c r="N5" s="14"/>
      <c r="O5" s="14"/>
      <c r="P5" s="14"/>
      <c r="Q5" s="14"/>
      <c r="R5" s="14"/>
      <c r="S5" s="94">
        <f t="shared" si="1"/>
        <v>550</v>
      </c>
    </row>
    <row r="6" spans="1:26" ht="15.75" customHeight="1" x14ac:dyDescent="0.2">
      <c r="A6" s="12" t="s">
        <v>97</v>
      </c>
      <c r="B6" s="12"/>
      <c r="C6" s="12" t="s">
        <v>153</v>
      </c>
      <c r="E6" s="12"/>
      <c r="F6" s="93">
        <v>16</v>
      </c>
      <c r="G6" s="14"/>
      <c r="H6" s="14">
        <f>50*3</f>
        <v>150</v>
      </c>
      <c r="I6" s="14"/>
      <c r="J6" s="14"/>
      <c r="K6" s="14">
        <f>50*4</f>
        <v>200</v>
      </c>
      <c r="L6" s="14">
        <f>50*5</f>
        <v>250</v>
      </c>
      <c r="M6" s="14">
        <f>4*50</f>
        <v>200</v>
      </c>
      <c r="N6" s="14"/>
      <c r="O6" s="14"/>
      <c r="P6" s="14"/>
      <c r="Q6" s="14"/>
      <c r="R6" s="14"/>
      <c r="S6" s="94">
        <f t="shared" si="1"/>
        <v>800</v>
      </c>
    </row>
    <row r="7" spans="1:26" ht="15.75" customHeight="1" x14ac:dyDescent="0.2">
      <c r="A7" s="12" t="s">
        <v>26</v>
      </c>
      <c r="B7" s="12"/>
      <c r="C7" s="12" t="s">
        <v>154</v>
      </c>
      <c r="E7" s="12"/>
      <c r="F7" s="93">
        <v>4</v>
      </c>
      <c r="G7" s="14"/>
      <c r="H7" s="14">
        <f>75+75+75</f>
        <v>225</v>
      </c>
      <c r="I7" s="14"/>
      <c r="J7" s="14"/>
      <c r="K7" s="14"/>
      <c r="L7" s="14">
        <v>50</v>
      </c>
      <c r="M7" s="14">
        <f>50*3</f>
        <v>150</v>
      </c>
      <c r="N7" s="14"/>
      <c r="O7" s="14"/>
      <c r="Q7" s="14"/>
      <c r="R7" s="14"/>
      <c r="S7" s="94">
        <f t="shared" si="1"/>
        <v>425</v>
      </c>
    </row>
    <row r="8" spans="1:26" ht="15.75" customHeight="1" x14ac:dyDescent="0.2">
      <c r="A8" s="12" t="s">
        <v>94</v>
      </c>
      <c r="B8" s="12"/>
      <c r="C8" s="12" t="s">
        <v>155</v>
      </c>
      <c r="E8" s="12"/>
      <c r="F8" s="93">
        <v>7</v>
      </c>
      <c r="G8" s="14"/>
      <c r="H8" s="14"/>
      <c r="I8" s="14"/>
      <c r="J8" s="14">
        <f>4*50</f>
        <v>200</v>
      </c>
      <c r="K8" s="14">
        <f>3*50</f>
        <v>150</v>
      </c>
      <c r="L8" s="14"/>
      <c r="M8" s="14"/>
      <c r="N8" s="14">
        <f>50*3</f>
        <v>150</v>
      </c>
      <c r="O8" s="14"/>
      <c r="P8" s="14"/>
      <c r="Q8" s="14"/>
      <c r="R8" s="14"/>
      <c r="S8" s="94">
        <f t="shared" si="1"/>
        <v>500</v>
      </c>
    </row>
    <row r="9" spans="1:26" ht="15.75" customHeight="1" x14ac:dyDescent="0.2">
      <c r="A9" s="12" t="s">
        <v>93</v>
      </c>
      <c r="B9" s="12"/>
      <c r="C9" s="12" t="s">
        <v>156</v>
      </c>
      <c r="E9" s="12"/>
      <c r="F9" s="93">
        <v>6</v>
      </c>
      <c r="G9" s="14"/>
      <c r="H9" s="14"/>
      <c r="I9" s="14">
        <f>50*3</f>
        <v>150</v>
      </c>
      <c r="J9" s="14">
        <f>50*2</f>
        <v>100</v>
      </c>
      <c r="K9" s="17"/>
      <c r="L9" s="17"/>
      <c r="M9" s="17"/>
      <c r="N9" s="14"/>
      <c r="O9" s="14"/>
      <c r="P9" s="14"/>
      <c r="Q9" s="14"/>
      <c r="R9" s="14"/>
      <c r="S9" s="94">
        <f t="shared" si="1"/>
        <v>250</v>
      </c>
    </row>
    <row r="10" spans="1:26" ht="15.75" customHeight="1" x14ac:dyDescent="0.2">
      <c r="A10" s="12" t="s">
        <v>100</v>
      </c>
      <c r="B10" s="12"/>
      <c r="C10" s="12" t="s">
        <v>157</v>
      </c>
      <c r="E10" s="12"/>
      <c r="F10" s="93">
        <v>2</v>
      </c>
      <c r="G10" s="14"/>
      <c r="H10" s="14"/>
      <c r="I10" s="14"/>
      <c r="J10" s="14"/>
      <c r="K10" s="14"/>
      <c r="L10" s="14"/>
      <c r="M10" s="14"/>
      <c r="N10" s="14"/>
      <c r="O10" s="14"/>
      <c r="P10" s="14"/>
      <c r="Q10" s="14">
        <f>50*2</f>
        <v>100</v>
      </c>
      <c r="R10" s="14"/>
      <c r="S10" s="94">
        <f t="shared" si="1"/>
        <v>100</v>
      </c>
    </row>
    <row r="11" spans="1:26" ht="15.75" customHeight="1" x14ac:dyDescent="0.2">
      <c r="A11" s="12" t="s">
        <v>97</v>
      </c>
      <c r="B11" s="12"/>
      <c r="C11" s="12" t="s">
        <v>158</v>
      </c>
      <c r="E11" s="12"/>
      <c r="F11" s="93">
        <v>2</v>
      </c>
      <c r="G11" s="14"/>
      <c r="H11" s="14"/>
      <c r="I11" s="14"/>
      <c r="J11" s="14">
        <f>50+50+75</f>
        <v>175</v>
      </c>
      <c r="K11" s="14"/>
      <c r="L11" s="14">
        <f>50+50</f>
        <v>100</v>
      </c>
      <c r="M11" s="14"/>
      <c r="N11" s="14"/>
      <c r="O11" s="14">
        <v>50</v>
      </c>
      <c r="P11" s="14">
        <v>50</v>
      </c>
      <c r="Q11" s="14"/>
      <c r="R11" s="14"/>
      <c r="S11" s="94">
        <f t="shared" si="1"/>
        <v>375</v>
      </c>
    </row>
    <row r="12" spans="1:26" ht="15.75" customHeight="1" x14ac:dyDescent="0.2">
      <c r="A12" s="12" t="s">
        <v>93</v>
      </c>
      <c r="B12" s="12"/>
      <c r="C12" s="12" t="s">
        <v>159</v>
      </c>
      <c r="E12" s="12"/>
      <c r="F12" s="93">
        <v>8</v>
      </c>
      <c r="G12" s="14"/>
      <c r="H12" s="14"/>
      <c r="I12" s="14"/>
      <c r="J12" s="17"/>
      <c r="K12" s="17"/>
      <c r="L12" s="17"/>
      <c r="M12" s="14"/>
      <c r="N12" s="14"/>
      <c r="O12" s="14">
        <f>50*2</f>
        <v>100</v>
      </c>
      <c r="P12" s="14">
        <f>50*4</f>
        <v>200</v>
      </c>
      <c r="Q12" s="14">
        <v>50</v>
      </c>
      <c r="R12" s="14"/>
      <c r="S12" s="94">
        <f t="shared" si="1"/>
        <v>350</v>
      </c>
    </row>
    <row r="13" spans="1:26" ht="15.75" customHeight="1" x14ac:dyDescent="0.2">
      <c r="A13" s="12" t="s">
        <v>93</v>
      </c>
      <c r="B13" s="12"/>
      <c r="C13" s="12" t="s">
        <v>160</v>
      </c>
      <c r="E13" s="12"/>
      <c r="F13" s="93">
        <v>16</v>
      </c>
      <c r="G13" s="14">
        <f t="shared" ref="G13:H13" si="2">50*4</f>
        <v>200</v>
      </c>
      <c r="H13" s="14">
        <f t="shared" si="2"/>
        <v>200</v>
      </c>
      <c r="I13" s="14">
        <f t="shared" ref="I13:J13" si="3">50*12</f>
        <v>600</v>
      </c>
      <c r="J13" s="14">
        <f t="shared" si="3"/>
        <v>600</v>
      </c>
      <c r="K13" s="14"/>
      <c r="L13" s="14"/>
      <c r="M13" s="14"/>
      <c r="N13" s="14"/>
      <c r="O13" s="14"/>
      <c r="P13" s="14"/>
      <c r="Q13" s="14"/>
      <c r="R13" s="14">
        <f>50+50+50+50</f>
        <v>200</v>
      </c>
      <c r="S13" s="94">
        <f t="shared" si="1"/>
        <v>1800</v>
      </c>
    </row>
    <row r="14" spans="1:26" ht="15.75" customHeight="1" x14ac:dyDescent="0.2">
      <c r="A14" s="12" t="s">
        <v>100</v>
      </c>
      <c r="B14" s="12"/>
      <c r="C14" s="12" t="s">
        <v>161</v>
      </c>
      <c r="E14" s="12"/>
      <c r="F14" s="93">
        <v>1</v>
      </c>
      <c r="G14" s="14">
        <f>50*4</f>
        <v>200</v>
      </c>
      <c r="H14" s="14">
        <f>50*5</f>
        <v>250</v>
      </c>
      <c r="I14" s="14"/>
      <c r="J14" s="14"/>
      <c r="K14" s="14"/>
      <c r="L14" s="14"/>
      <c r="M14" s="14"/>
      <c r="N14" s="14"/>
      <c r="O14" s="14"/>
      <c r="P14" s="14"/>
      <c r="Q14" s="14"/>
      <c r="R14" s="14"/>
      <c r="S14" s="94">
        <f t="shared" si="1"/>
        <v>450</v>
      </c>
    </row>
    <row r="15" spans="1:26" ht="15.75" customHeight="1" x14ac:dyDescent="0.2">
      <c r="A15" s="12" t="s">
        <v>93</v>
      </c>
      <c r="B15" s="12"/>
      <c r="C15" s="12" t="s">
        <v>162</v>
      </c>
      <c r="E15" s="12"/>
      <c r="F15" s="93">
        <v>8</v>
      </c>
      <c r="G15" s="14"/>
      <c r="H15" s="14"/>
      <c r="I15" s="14"/>
      <c r="J15" s="14">
        <v>50</v>
      </c>
      <c r="K15" s="14">
        <f>5*50</f>
        <v>250</v>
      </c>
      <c r="L15" s="14"/>
      <c r="M15" s="14">
        <v>50</v>
      </c>
      <c r="N15" s="14"/>
      <c r="P15" s="14"/>
      <c r="Q15" s="14"/>
      <c r="R15" s="14"/>
      <c r="S15" s="94">
        <f t="shared" si="1"/>
        <v>350</v>
      </c>
    </row>
    <row r="16" spans="1:26" ht="15.75" customHeight="1" x14ac:dyDescent="0.2">
      <c r="A16" s="12" t="s">
        <v>93</v>
      </c>
      <c r="B16" s="12"/>
      <c r="C16" s="12" t="s">
        <v>163</v>
      </c>
      <c r="E16" s="12"/>
      <c r="F16" s="93">
        <v>2</v>
      </c>
      <c r="G16" s="14"/>
      <c r="H16" s="14"/>
      <c r="I16" s="14"/>
      <c r="J16" s="14"/>
      <c r="K16" s="14"/>
      <c r="L16" s="14"/>
      <c r="M16" s="14"/>
      <c r="N16" s="14"/>
      <c r="O16" s="14"/>
      <c r="P16" s="14">
        <f>50*2</f>
        <v>100</v>
      </c>
      <c r="Q16" s="14"/>
      <c r="R16" s="14"/>
      <c r="S16" s="94">
        <f t="shared" si="1"/>
        <v>100</v>
      </c>
    </row>
    <row r="17" spans="1:26" ht="15.75" customHeight="1" x14ac:dyDescent="0.2">
      <c r="A17" s="12" t="s">
        <v>100</v>
      </c>
      <c r="B17" s="12"/>
      <c r="C17" s="12" t="s">
        <v>164</v>
      </c>
      <c r="E17" s="12"/>
      <c r="F17" s="93">
        <v>4</v>
      </c>
      <c r="G17" s="14"/>
      <c r="H17" s="14">
        <f>800</f>
        <v>800</v>
      </c>
      <c r="I17" s="14"/>
      <c r="J17" s="14"/>
      <c r="K17" s="14"/>
      <c r="L17" s="14"/>
      <c r="M17" s="14"/>
      <c r="N17" s="14"/>
      <c r="O17" s="14"/>
      <c r="P17" s="14"/>
      <c r="Q17" s="14">
        <f>50*3</f>
        <v>150</v>
      </c>
      <c r="R17" s="14">
        <v>50</v>
      </c>
      <c r="S17" s="94">
        <f t="shared" si="1"/>
        <v>1000</v>
      </c>
    </row>
    <row r="18" spans="1:26" ht="15.75" customHeight="1" x14ac:dyDescent="0.2">
      <c r="A18" s="12" t="s">
        <v>97</v>
      </c>
      <c r="B18" s="12"/>
      <c r="C18" s="12" t="s">
        <v>165</v>
      </c>
      <c r="E18" s="12"/>
      <c r="F18" s="93">
        <v>2</v>
      </c>
      <c r="G18" s="14"/>
      <c r="H18" s="14"/>
      <c r="I18" s="14">
        <f>50*4</f>
        <v>200</v>
      </c>
      <c r="J18" s="14">
        <f>50*3</f>
        <v>150</v>
      </c>
      <c r="K18" s="14"/>
      <c r="L18" s="14"/>
      <c r="M18" s="14"/>
      <c r="N18" s="14"/>
      <c r="O18" s="14"/>
      <c r="P18" s="14">
        <v>50</v>
      </c>
      <c r="Q18" s="14"/>
      <c r="R18" s="14">
        <v>50</v>
      </c>
      <c r="S18" s="94">
        <f t="shared" si="1"/>
        <v>450</v>
      </c>
    </row>
    <row r="19" spans="1:26" ht="15.75" customHeight="1" x14ac:dyDescent="0.2">
      <c r="A19" s="12" t="s">
        <v>93</v>
      </c>
      <c r="B19" s="12"/>
      <c r="C19" s="12" t="s">
        <v>166</v>
      </c>
      <c r="E19" s="12"/>
      <c r="F19" s="93">
        <v>2</v>
      </c>
      <c r="G19" s="14"/>
      <c r="H19" s="14"/>
      <c r="I19" s="14"/>
      <c r="J19" s="14"/>
      <c r="K19" s="14"/>
      <c r="L19" s="14"/>
      <c r="M19" s="14"/>
      <c r="N19" s="14"/>
      <c r="O19" s="14"/>
      <c r="P19" s="14"/>
      <c r="Q19" s="14"/>
      <c r="R19" s="14">
        <v>50</v>
      </c>
      <c r="S19" s="94">
        <f t="shared" si="1"/>
        <v>50</v>
      </c>
    </row>
    <row r="20" spans="1:26" ht="15.75" customHeight="1" x14ac:dyDescent="0.2">
      <c r="A20" s="12" t="s">
        <v>93</v>
      </c>
      <c r="B20" s="12"/>
      <c r="C20" s="12" t="s">
        <v>167</v>
      </c>
      <c r="D20" s="12"/>
      <c r="E20" s="12"/>
      <c r="F20" s="93">
        <v>1</v>
      </c>
      <c r="G20" s="14"/>
      <c r="H20" s="14">
        <f>50</f>
        <v>50</v>
      </c>
      <c r="I20" s="14">
        <f>50*4</f>
        <v>200</v>
      </c>
      <c r="J20" s="14">
        <f>50*2</f>
        <v>100</v>
      </c>
      <c r="K20" s="14"/>
      <c r="L20" s="14"/>
      <c r="M20" s="14"/>
      <c r="N20" s="14">
        <f>50*3</f>
        <v>150</v>
      </c>
      <c r="O20" s="14"/>
      <c r="P20" s="14"/>
      <c r="Q20" s="14"/>
      <c r="R20" s="14"/>
      <c r="S20" s="94">
        <f t="shared" si="1"/>
        <v>500</v>
      </c>
    </row>
    <row r="21" spans="1:26" ht="15.75" customHeight="1" x14ac:dyDescent="0.2">
      <c r="A21" s="12" t="s">
        <v>97</v>
      </c>
      <c r="B21" s="12"/>
      <c r="C21" s="12" t="s">
        <v>168</v>
      </c>
      <c r="F21" s="93">
        <v>3</v>
      </c>
      <c r="G21" s="14"/>
      <c r="H21" s="14"/>
      <c r="I21" s="14"/>
      <c r="J21" s="14"/>
      <c r="K21" s="14"/>
      <c r="L21" s="14">
        <f>50*4</f>
        <v>200</v>
      </c>
      <c r="M21" s="14"/>
      <c r="N21" s="14"/>
      <c r="O21" s="14"/>
      <c r="P21" s="14"/>
      <c r="Q21" s="14"/>
      <c r="R21" s="14"/>
      <c r="S21" s="94">
        <f t="shared" si="1"/>
        <v>200</v>
      </c>
    </row>
    <row r="22" spans="1:26" ht="15.75" customHeight="1" x14ac:dyDescent="0.2">
      <c r="A22" s="12" t="s">
        <v>93</v>
      </c>
      <c r="C22" s="12" t="s">
        <v>169</v>
      </c>
      <c r="F22" s="93">
        <v>1</v>
      </c>
      <c r="G22" s="14">
        <f>50*2</f>
        <v>100</v>
      </c>
      <c r="H22" s="14"/>
      <c r="I22" s="14"/>
      <c r="J22" s="14"/>
      <c r="K22" s="14"/>
      <c r="L22" s="14"/>
      <c r="M22" s="14"/>
      <c r="N22" s="14"/>
      <c r="O22" s="14"/>
      <c r="P22" s="14">
        <f>50*3</f>
        <v>150</v>
      </c>
      <c r="Q22" s="14">
        <f>50*4</f>
        <v>200</v>
      </c>
      <c r="R22" s="14"/>
      <c r="S22" s="94">
        <f t="shared" si="1"/>
        <v>450</v>
      </c>
    </row>
    <row r="23" spans="1:26" ht="15.75" customHeight="1" x14ac:dyDescent="0.2">
      <c r="A23" s="12"/>
      <c r="F23" s="93"/>
      <c r="G23" s="14"/>
      <c r="H23" s="14"/>
      <c r="I23" s="14"/>
      <c r="J23" s="14"/>
      <c r="K23" s="14"/>
      <c r="L23" s="14"/>
      <c r="M23" s="14"/>
      <c r="N23" s="14"/>
      <c r="O23" s="14"/>
      <c r="P23" s="14"/>
      <c r="Q23" s="14"/>
      <c r="R23" s="14"/>
      <c r="S23" s="94">
        <f t="shared" si="1"/>
        <v>0</v>
      </c>
    </row>
    <row r="24" spans="1:26" ht="15.75" customHeight="1" x14ac:dyDescent="0.2">
      <c r="A24" s="12"/>
      <c r="F24" s="93"/>
      <c r="G24" s="14"/>
      <c r="H24" s="14"/>
      <c r="I24" s="14"/>
      <c r="J24" s="14"/>
      <c r="K24" s="14"/>
      <c r="L24" s="14"/>
      <c r="M24" s="14"/>
      <c r="N24" s="14"/>
      <c r="O24" s="14"/>
      <c r="P24" s="14"/>
      <c r="Q24" s="14"/>
      <c r="R24" s="14"/>
      <c r="S24" s="94">
        <f t="shared" si="1"/>
        <v>0</v>
      </c>
    </row>
    <row r="25" spans="1:26" ht="15.75" customHeight="1" x14ac:dyDescent="0.2">
      <c r="A25" s="12"/>
      <c r="F25" s="93"/>
      <c r="G25" s="14"/>
      <c r="H25" s="14"/>
      <c r="I25" s="14"/>
      <c r="J25" s="14"/>
      <c r="K25" s="14"/>
      <c r="L25" s="14"/>
      <c r="M25" s="14"/>
      <c r="N25" s="14"/>
      <c r="O25" s="14"/>
      <c r="P25" s="14"/>
      <c r="Q25" s="14"/>
      <c r="R25" s="14"/>
      <c r="S25" s="94">
        <f t="shared" si="1"/>
        <v>0</v>
      </c>
    </row>
    <row r="26" spans="1:26" ht="15.75" customHeight="1" x14ac:dyDescent="0.2">
      <c r="A26" s="12"/>
      <c r="F26" s="93"/>
      <c r="G26" s="14"/>
      <c r="H26" s="14"/>
      <c r="I26" s="14"/>
      <c r="J26" s="14"/>
      <c r="K26" s="14"/>
      <c r="L26" s="14"/>
      <c r="M26" s="14"/>
      <c r="N26" s="14"/>
      <c r="O26" s="14"/>
      <c r="P26" s="14"/>
      <c r="Q26" s="14"/>
      <c r="R26" s="14"/>
      <c r="S26" s="95"/>
    </row>
    <row r="27" spans="1:26" ht="15.75" customHeight="1" x14ac:dyDescent="0.2">
      <c r="A27" s="12"/>
      <c r="F27" s="93"/>
      <c r="G27" s="14"/>
      <c r="H27" s="14"/>
      <c r="I27" s="14"/>
      <c r="J27" s="14"/>
      <c r="K27" s="14"/>
      <c r="L27" s="14"/>
      <c r="M27" s="14"/>
      <c r="N27" s="14"/>
      <c r="O27" s="14"/>
      <c r="P27" s="14"/>
      <c r="Q27" s="14"/>
      <c r="R27" s="14"/>
      <c r="S27" s="95"/>
    </row>
    <row r="28" spans="1:26" ht="15.75" customHeight="1" x14ac:dyDescent="0.2">
      <c r="A28" s="25"/>
      <c r="B28" s="25"/>
      <c r="C28" s="25" t="s">
        <v>102</v>
      </c>
      <c r="D28" s="25"/>
      <c r="E28" s="25"/>
      <c r="F28" s="25"/>
      <c r="G28" s="26">
        <f t="shared" ref="G28:S28" si="4">SUM(G4:G24)</f>
        <v>725</v>
      </c>
      <c r="H28" s="26">
        <f t="shared" si="4"/>
        <v>2000</v>
      </c>
      <c r="I28" s="26">
        <f t="shared" si="4"/>
        <v>1320</v>
      </c>
      <c r="J28" s="26">
        <f t="shared" si="4"/>
        <v>1775</v>
      </c>
      <c r="K28" s="26">
        <f t="shared" si="4"/>
        <v>800</v>
      </c>
      <c r="L28" s="26">
        <f t="shared" si="4"/>
        <v>800</v>
      </c>
      <c r="M28" s="26">
        <f t="shared" si="4"/>
        <v>400</v>
      </c>
      <c r="N28" s="26">
        <f t="shared" si="4"/>
        <v>400</v>
      </c>
      <c r="O28" s="26">
        <f t="shared" si="4"/>
        <v>150</v>
      </c>
      <c r="P28" s="26">
        <f t="shared" si="4"/>
        <v>550</v>
      </c>
      <c r="Q28" s="26">
        <f t="shared" si="4"/>
        <v>500</v>
      </c>
      <c r="R28" s="26">
        <f t="shared" si="4"/>
        <v>350</v>
      </c>
      <c r="S28" s="27">
        <f t="shared" si="4"/>
        <v>9770</v>
      </c>
      <c r="T28" s="25"/>
      <c r="U28" s="25"/>
      <c r="V28" s="25"/>
      <c r="W28" s="25"/>
      <c r="X28" s="25"/>
      <c r="Y28" s="25"/>
      <c r="Z28" s="25"/>
    </row>
    <row r="29" spans="1:26" ht="15.75" customHeight="1" x14ac:dyDescent="0.2">
      <c r="G29" s="14"/>
      <c r="H29" s="14"/>
      <c r="I29" s="14"/>
      <c r="J29" s="14"/>
      <c r="K29" s="14"/>
      <c r="L29" s="14"/>
      <c r="M29" s="14"/>
      <c r="N29" s="14"/>
      <c r="O29" s="14"/>
      <c r="P29" s="14"/>
      <c r="Q29" s="14"/>
      <c r="R29" s="14"/>
    </row>
    <row r="30" spans="1:26" ht="15.75" customHeight="1" x14ac:dyDescent="0.2">
      <c r="G30" s="14"/>
      <c r="H30" s="14"/>
      <c r="I30" s="14"/>
      <c r="J30" s="14"/>
      <c r="K30" s="14"/>
      <c r="L30" s="14"/>
      <c r="M30" s="14"/>
      <c r="N30" s="14"/>
      <c r="O30" s="14"/>
      <c r="P30" s="14"/>
      <c r="Q30" s="14"/>
      <c r="R30" s="14"/>
    </row>
    <row r="31" spans="1:26" ht="15.75" customHeight="1" x14ac:dyDescent="0.2">
      <c r="G31" s="14"/>
      <c r="H31" s="14"/>
      <c r="I31" s="14"/>
      <c r="J31" s="14"/>
      <c r="K31" s="14"/>
      <c r="L31" s="14"/>
      <c r="M31" s="14"/>
      <c r="N31" s="14"/>
      <c r="O31" s="14"/>
      <c r="P31" s="14"/>
      <c r="Q31" s="14"/>
      <c r="R31" s="14"/>
    </row>
    <row r="32" spans="1:26" ht="15.75" customHeight="1" x14ac:dyDescent="0.2">
      <c r="G32" s="14"/>
      <c r="H32" s="14"/>
      <c r="I32" s="14"/>
      <c r="J32" s="14"/>
      <c r="K32" s="14"/>
      <c r="L32" s="14"/>
      <c r="M32" s="14"/>
      <c r="N32" s="14"/>
      <c r="O32" s="14"/>
      <c r="P32" s="14"/>
      <c r="Q32" s="14"/>
      <c r="R32" s="14"/>
    </row>
    <row r="33" spans="7:18" ht="15.75" customHeight="1" x14ac:dyDescent="0.2">
      <c r="G33" s="14"/>
      <c r="H33" s="14"/>
      <c r="I33" s="14"/>
      <c r="J33" s="14"/>
      <c r="K33" s="14"/>
      <c r="L33" s="14"/>
      <c r="M33" s="14"/>
      <c r="N33" s="14"/>
      <c r="O33" s="14"/>
      <c r="P33" s="14"/>
      <c r="Q33" s="14"/>
      <c r="R33" s="14"/>
    </row>
    <row r="34" spans="7:18" ht="15.75" customHeight="1" x14ac:dyDescent="0.2">
      <c r="G34" s="14"/>
      <c r="H34" s="14"/>
      <c r="I34" s="14"/>
      <c r="J34" s="14"/>
      <c r="K34" s="14"/>
      <c r="L34" s="14"/>
      <c r="M34" s="14"/>
      <c r="N34" s="14"/>
      <c r="O34" s="14"/>
      <c r="P34" s="14"/>
      <c r="Q34" s="14"/>
      <c r="R34" s="14"/>
    </row>
    <row r="35" spans="7:18" ht="15.75" customHeight="1" x14ac:dyDescent="0.2">
      <c r="G35" s="14"/>
      <c r="H35" s="14"/>
      <c r="I35" s="14"/>
      <c r="J35" s="14"/>
      <c r="K35" s="14"/>
      <c r="L35" s="14"/>
      <c r="M35" s="14"/>
      <c r="N35" s="14"/>
      <c r="O35" s="14"/>
      <c r="P35" s="14"/>
      <c r="Q35" s="14"/>
      <c r="R35" s="14"/>
    </row>
    <row r="36" spans="7:18" ht="15.75" customHeight="1" x14ac:dyDescent="0.2">
      <c r="G36" s="14"/>
      <c r="H36" s="14"/>
      <c r="I36" s="14"/>
      <c r="J36" s="14"/>
      <c r="K36" s="14"/>
      <c r="L36" s="14"/>
      <c r="M36" s="14"/>
      <c r="N36" s="14"/>
      <c r="O36" s="14"/>
      <c r="P36" s="14"/>
      <c r="Q36" s="14"/>
      <c r="R36" s="14"/>
    </row>
    <row r="37" spans="7:18" ht="15.75" customHeight="1" x14ac:dyDescent="0.2">
      <c r="G37" s="14"/>
      <c r="H37" s="14"/>
      <c r="I37" s="14"/>
      <c r="J37" s="14"/>
      <c r="K37" s="14"/>
      <c r="L37" s="14"/>
      <c r="M37" s="14"/>
      <c r="N37" s="14"/>
      <c r="O37" s="14"/>
      <c r="P37" s="14"/>
      <c r="Q37" s="14"/>
      <c r="R37" s="14"/>
    </row>
    <row r="38" spans="7:18" ht="15.75" customHeight="1" x14ac:dyDescent="0.2">
      <c r="G38" s="14"/>
      <c r="H38" s="14"/>
      <c r="I38" s="14"/>
      <c r="J38" s="14"/>
      <c r="K38" s="14"/>
      <c r="L38" s="14"/>
      <c r="M38" s="14"/>
      <c r="N38" s="14"/>
      <c r="O38" s="14"/>
      <c r="P38" s="14"/>
      <c r="Q38" s="14"/>
      <c r="R38" s="14"/>
    </row>
    <row r="39" spans="7:18" ht="15.75" customHeight="1" x14ac:dyDescent="0.2">
      <c r="G39" s="14"/>
      <c r="H39" s="14"/>
      <c r="I39" s="14"/>
      <c r="J39" s="14"/>
      <c r="K39" s="14"/>
      <c r="L39" s="14"/>
      <c r="M39" s="14"/>
      <c r="N39" s="14"/>
      <c r="O39" s="14"/>
      <c r="P39" s="14"/>
      <c r="Q39" s="14"/>
      <c r="R39" s="14"/>
    </row>
    <row r="40" spans="7:18" ht="15.75" customHeight="1" x14ac:dyDescent="0.2">
      <c r="G40" s="14"/>
      <c r="H40" s="14"/>
      <c r="I40" s="14"/>
      <c r="J40" s="14"/>
      <c r="K40" s="14"/>
      <c r="L40" s="14"/>
      <c r="M40" s="14"/>
      <c r="N40" s="14"/>
      <c r="O40" s="14"/>
      <c r="P40" s="14"/>
      <c r="Q40" s="14"/>
      <c r="R40" s="14"/>
    </row>
    <row r="41" spans="7:18" ht="15.75" customHeight="1" x14ac:dyDescent="0.2">
      <c r="G41" s="14"/>
      <c r="H41" s="14"/>
      <c r="I41" s="14"/>
      <c r="J41" s="14"/>
      <c r="K41" s="14"/>
      <c r="L41" s="14"/>
      <c r="M41" s="14"/>
      <c r="N41" s="14"/>
      <c r="O41" s="14"/>
      <c r="P41" s="14"/>
      <c r="Q41" s="14"/>
      <c r="R41" s="14"/>
    </row>
    <row r="42" spans="7:18" ht="15.75" customHeight="1" x14ac:dyDescent="0.2">
      <c r="G42" s="14"/>
      <c r="H42" s="14"/>
      <c r="I42" s="14"/>
      <c r="J42" s="14"/>
      <c r="K42" s="14"/>
      <c r="L42" s="14"/>
      <c r="M42" s="14"/>
      <c r="N42" s="14"/>
      <c r="O42" s="14"/>
      <c r="P42" s="14"/>
      <c r="Q42" s="14"/>
      <c r="R42" s="14"/>
    </row>
    <row r="43" spans="7:18" ht="15.75" customHeight="1" x14ac:dyDescent="0.2">
      <c r="G43" s="14"/>
      <c r="H43" s="14"/>
      <c r="I43" s="14"/>
      <c r="J43" s="14"/>
      <c r="K43" s="14"/>
      <c r="L43" s="14"/>
      <c r="M43" s="14"/>
      <c r="N43" s="14"/>
      <c r="O43" s="14"/>
      <c r="P43" s="14"/>
      <c r="Q43" s="14"/>
      <c r="R43" s="14"/>
    </row>
    <row r="44" spans="7:18" ht="15.75" customHeight="1" x14ac:dyDescent="0.2">
      <c r="G44" s="14"/>
      <c r="H44" s="14"/>
      <c r="I44" s="14"/>
      <c r="J44" s="14"/>
      <c r="K44" s="14"/>
      <c r="L44" s="14"/>
      <c r="M44" s="14"/>
      <c r="N44" s="14"/>
      <c r="O44" s="14"/>
      <c r="P44" s="14"/>
      <c r="Q44" s="14"/>
      <c r="R44" s="14"/>
    </row>
    <row r="45" spans="7:18" ht="15.75" customHeight="1" x14ac:dyDescent="0.2">
      <c r="G45" s="14"/>
      <c r="H45" s="14"/>
      <c r="I45" s="14"/>
      <c r="J45" s="14"/>
      <c r="K45" s="14"/>
      <c r="L45" s="14"/>
      <c r="M45" s="14"/>
      <c r="N45" s="14"/>
      <c r="O45" s="14"/>
      <c r="P45" s="14"/>
      <c r="Q45" s="14"/>
      <c r="R45" s="14"/>
    </row>
    <row r="46" spans="7:18" ht="15.75" customHeight="1" x14ac:dyDescent="0.2">
      <c r="G46" s="14"/>
      <c r="H46" s="14"/>
      <c r="I46" s="14"/>
      <c r="J46" s="14"/>
      <c r="K46" s="14"/>
      <c r="L46" s="14"/>
      <c r="M46" s="14"/>
      <c r="N46" s="14"/>
      <c r="O46" s="14"/>
      <c r="P46" s="14"/>
      <c r="Q46" s="14"/>
      <c r="R46" s="14"/>
    </row>
    <row r="47" spans="7:18" ht="15.75" customHeight="1" x14ac:dyDescent="0.2">
      <c r="G47" s="14"/>
      <c r="H47" s="14"/>
      <c r="I47" s="14"/>
      <c r="J47" s="14"/>
      <c r="K47" s="14"/>
      <c r="L47" s="14"/>
      <c r="M47" s="14"/>
      <c r="N47" s="14"/>
      <c r="O47" s="14"/>
      <c r="P47" s="14"/>
      <c r="Q47" s="14"/>
      <c r="R47" s="14"/>
    </row>
    <row r="48" spans="7:18" ht="15.75" customHeight="1" x14ac:dyDescent="0.2">
      <c r="G48" s="14"/>
      <c r="H48" s="14"/>
      <c r="I48" s="14"/>
      <c r="J48" s="14"/>
      <c r="K48" s="14"/>
      <c r="L48" s="14"/>
      <c r="M48" s="14"/>
      <c r="N48" s="14"/>
      <c r="O48" s="14"/>
      <c r="P48" s="14"/>
      <c r="Q48" s="14"/>
      <c r="R48" s="14"/>
    </row>
    <row r="49" spans="7:18" ht="15.75" customHeight="1" x14ac:dyDescent="0.2">
      <c r="G49" s="14"/>
      <c r="H49" s="14"/>
      <c r="I49" s="14"/>
      <c r="J49" s="14"/>
      <c r="K49" s="14"/>
      <c r="L49" s="14"/>
      <c r="M49" s="14"/>
      <c r="N49" s="14"/>
      <c r="O49" s="14"/>
      <c r="P49" s="14"/>
      <c r="Q49" s="14"/>
      <c r="R49" s="14"/>
    </row>
    <row r="50" spans="7:18" ht="15.75" customHeight="1" x14ac:dyDescent="0.2">
      <c r="G50" s="14"/>
      <c r="H50" s="14"/>
      <c r="I50" s="14"/>
      <c r="J50" s="14"/>
      <c r="K50" s="14"/>
      <c r="L50" s="14"/>
      <c r="M50" s="14"/>
      <c r="N50" s="14"/>
      <c r="O50" s="14"/>
      <c r="P50" s="14"/>
      <c r="Q50" s="14"/>
      <c r="R50" s="14"/>
    </row>
    <row r="51" spans="7:18" ht="15.75" customHeight="1" x14ac:dyDescent="0.2">
      <c r="G51" s="14"/>
      <c r="H51" s="14"/>
      <c r="I51" s="14"/>
      <c r="J51" s="14"/>
      <c r="K51" s="14"/>
      <c r="L51" s="14"/>
      <c r="M51" s="14"/>
      <c r="N51" s="14"/>
      <c r="O51" s="14"/>
      <c r="P51" s="14"/>
      <c r="Q51" s="14"/>
      <c r="R51" s="14"/>
    </row>
    <row r="52" spans="7:18" ht="15.75" customHeight="1" x14ac:dyDescent="0.2">
      <c r="G52" s="14"/>
      <c r="H52" s="14"/>
      <c r="I52" s="14"/>
      <c r="J52" s="14"/>
      <c r="K52" s="14"/>
      <c r="L52" s="14"/>
      <c r="M52" s="14"/>
      <c r="N52" s="14"/>
      <c r="O52" s="14"/>
      <c r="P52" s="14"/>
      <c r="Q52" s="14"/>
      <c r="R52" s="14"/>
    </row>
    <row r="53" spans="7:18" ht="15.75" customHeight="1" x14ac:dyDescent="0.2">
      <c r="G53" s="14"/>
      <c r="H53" s="14"/>
      <c r="I53" s="14"/>
      <c r="J53" s="14"/>
      <c r="K53" s="14"/>
      <c r="L53" s="14"/>
      <c r="M53" s="14"/>
      <c r="N53" s="14"/>
      <c r="O53" s="14"/>
      <c r="P53" s="14"/>
      <c r="Q53" s="14"/>
      <c r="R53" s="14"/>
    </row>
    <row r="54" spans="7:18" ht="15.75" customHeight="1" x14ac:dyDescent="0.2">
      <c r="G54" s="14"/>
      <c r="H54" s="14"/>
      <c r="I54" s="14"/>
      <c r="J54" s="14"/>
      <c r="K54" s="14"/>
      <c r="L54" s="14"/>
      <c r="M54" s="14"/>
      <c r="N54" s="14"/>
      <c r="O54" s="14"/>
      <c r="P54" s="14"/>
      <c r="Q54" s="14"/>
      <c r="R54" s="14"/>
    </row>
    <row r="55" spans="7:18" ht="15.75" customHeight="1" x14ac:dyDescent="0.2">
      <c r="G55" s="14"/>
      <c r="H55" s="14"/>
      <c r="I55" s="14"/>
      <c r="J55" s="14"/>
      <c r="K55" s="14"/>
      <c r="L55" s="14"/>
      <c r="M55" s="14"/>
      <c r="N55" s="14"/>
      <c r="O55" s="14"/>
      <c r="P55" s="14"/>
      <c r="Q55" s="14"/>
      <c r="R55" s="14"/>
    </row>
    <row r="56" spans="7:18" ht="15.75" customHeight="1" x14ac:dyDescent="0.2">
      <c r="G56" s="14"/>
      <c r="H56" s="14"/>
      <c r="I56" s="14"/>
      <c r="J56" s="14"/>
      <c r="K56" s="14"/>
      <c r="L56" s="14"/>
      <c r="M56" s="14"/>
      <c r="N56" s="14"/>
      <c r="O56" s="14"/>
      <c r="P56" s="14"/>
      <c r="Q56" s="14"/>
      <c r="R56" s="14"/>
    </row>
    <row r="57" spans="7:18" ht="15.75" customHeight="1" x14ac:dyDescent="0.2">
      <c r="G57" s="14"/>
      <c r="H57" s="14"/>
      <c r="I57" s="14"/>
      <c r="J57" s="14"/>
      <c r="K57" s="14"/>
      <c r="L57" s="14"/>
      <c r="M57" s="14"/>
      <c r="N57" s="14"/>
      <c r="O57" s="14"/>
      <c r="P57" s="14"/>
      <c r="Q57" s="14"/>
      <c r="R57" s="14"/>
    </row>
    <row r="58" spans="7:18" ht="15.75" customHeight="1" x14ac:dyDescent="0.2">
      <c r="G58" s="14"/>
      <c r="H58" s="14"/>
      <c r="I58" s="14"/>
      <c r="J58" s="14"/>
      <c r="K58" s="14"/>
      <c r="L58" s="14"/>
      <c r="M58" s="14"/>
      <c r="N58" s="14"/>
      <c r="O58" s="14"/>
      <c r="P58" s="14"/>
      <c r="Q58" s="14"/>
      <c r="R58" s="14"/>
    </row>
    <row r="59" spans="7:18" ht="15.75" customHeight="1" x14ac:dyDescent="0.2">
      <c r="G59" s="14"/>
      <c r="H59" s="14"/>
      <c r="I59" s="14"/>
      <c r="J59" s="14"/>
      <c r="K59" s="14"/>
      <c r="L59" s="14"/>
      <c r="M59" s="14"/>
      <c r="N59" s="14"/>
      <c r="O59" s="14"/>
      <c r="P59" s="14"/>
      <c r="Q59" s="14"/>
      <c r="R59" s="14"/>
    </row>
    <row r="60" spans="7:18" ht="15.75" customHeight="1" x14ac:dyDescent="0.2">
      <c r="G60" s="14"/>
      <c r="H60" s="14"/>
      <c r="I60" s="14"/>
      <c r="J60" s="14"/>
      <c r="K60" s="14"/>
      <c r="L60" s="14"/>
      <c r="M60" s="14"/>
      <c r="N60" s="14"/>
      <c r="O60" s="14"/>
      <c r="P60" s="14"/>
      <c r="Q60" s="14"/>
      <c r="R60" s="14"/>
    </row>
    <row r="61" spans="7:18" ht="15.75" customHeight="1" x14ac:dyDescent="0.2">
      <c r="G61" s="14"/>
      <c r="H61" s="14"/>
      <c r="I61" s="14"/>
      <c r="J61" s="14"/>
      <c r="K61" s="14"/>
      <c r="L61" s="14"/>
      <c r="M61" s="14"/>
      <c r="N61" s="14"/>
      <c r="O61" s="14"/>
      <c r="P61" s="14"/>
      <c r="Q61" s="14"/>
      <c r="R61" s="14"/>
    </row>
    <row r="62" spans="7:18" ht="15.75" customHeight="1" x14ac:dyDescent="0.2">
      <c r="G62" s="14"/>
      <c r="H62" s="14"/>
      <c r="I62" s="14"/>
      <c r="J62" s="14"/>
      <c r="K62" s="14"/>
      <c r="L62" s="14"/>
      <c r="M62" s="14"/>
      <c r="N62" s="14"/>
      <c r="O62" s="14"/>
      <c r="P62" s="14"/>
      <c r="Q62" s="14"/>
      <c r="R62" s="14"/>
    </row>
    <row r="63" spans="7:18" ht="15.75" customHeight="1" x14ac:dyDescent="0.2">
      <c r="G63" s="14"/>
      <c r="H63" s="14"/>
      <c r="I63" s="14"/>
      <c r="J63" s="14"/>
      <c r="K63" s="14"/>
      <c r="L63" s="14"/>
      <c r="M63" s="14"/>
      <c r="N63" s="14"/>
      <c r="O63" s="14"/>
      <c r="P63" s="14"/>
      <c r="Q63" s="14"/>
      <c r="R63" s="14"/>
    </row>
    <row r="64" spans="7:18" ht="15.75" customHeight="1" x14ac:dyDescent="0.2">
      <c r="G64" s="14"/>
      <c r="H64" s="14"/>
      <c r="I64" s="14"/>
      <c r="J64" s="14"/>
      <c r="K64" s="14"/>
      <c r="L64" s="14"/>
      <c r="M64" s="14"/>
      <c r="N64" s="14"/>
      <c r="O64" s="14"/>
      <c r="P64" s="14"/>
      <c r="Q64" s="14"/>
      <c r="R64" s="14"/>
    </row>
    <row r="65" spans="7:18" ht="15.75" customHeight="1" x14ac:dyDescent="0.2">
      <c r="G65" s="14"/>
      <c r="H65" s="14"/>
      <c r="I65" s="14"/>
      <c r="J65" s="14"/>
      <c r="K65" s="14"/>
      <c r="L65" s="14"/>
      <c r="M65" s="14"/>
      <c r="N65" s="14"/>
      <c r="O65" s="14"/>
      <c r="P65" s="14"/>
      <c r="Q65" s="14"/>
      <c r="R65" s="14"/>
    </row>
    <row r="66" spans="7:18" ht="15.75" customHeight="1" x14ac:dyDescent="0.2">
      <c r="G66" s="14"/>
      <c r="H66" s="14"/>
      <c r="I66" s="14"/>
      <c r="J66" s="14"/>
      <c r="K66" s="14"/>
      <c r="L66" s="14"/>
      <c r="M66" s="14"/>
      <c r="N66" s="14"/>
      <c r="O66" s="14"/>
      <c r="P66" s="14"/>
      <c r="Q66" s="14"/>
      <c r="R66" s="14"/>
    </row>
    <row r="67" spans="7:18" ht="15.75" customHeight="1" x14ac:dyDescent="0.2">
      <c r="G67" s="14"/>
      <c r="H67" s="14"/>
      <c r="I67" s="14"/>
      <c r="J67" s="14"/>
      <c r="K67" s="14"/>
      <c r="L67" s="14"/>
      <c r="M67" s="14"/>
      <c r="N67" s="14"/>
      <c r="O67" s="14"/>
      <c r="P67" s="14"/>
      <c r="Q67" s="14"/>
      <c r="R67" s="14"/>
    </row>
    <row r="68" spans="7:18" ht="15.75" customHeight="1" x14ac:dyDescent="0.2">
      <c r="G68" s="14"/>
      <c r="H68" s="14"/>
      <c r="I68" s="14"/>
      <c r="J68" s="14"/>
      <c r="K68" s="14"/>
      <c r="L68" s="14"/>
      <c r="M68" s="14"/>
      <c r="N68" s="14"/>
      <c r="O68" s="14"/>
      <c r="P68" s="14"/>
      <c r="Q68" s="14"/>
      <c r="R68" s="14"/>
    </row>
    <row r="69" spans="7:18" ht="15.75" customHeight="1" x14ac:dyDescent="0.2">
      <c r="G69" s="14"/>
      <c r="H69" s="14"/>
      <c r="I69" s="14"/>
      <c r="J69" s="14"/>
      <c r="K69" s="14"/>
      <c r="L69" s="14"/>
      <c r="M69" s="14"/>
      <c r="N69" s="14"/>
      <c r="O69" s="14"/>
      <c r="P69" s="14"/>
      <c r="Q69" s="14"/>
      <c r="R69" s="14"/>
    </row>
    <row r="70" spans="7:18" ht="15.75" customHeight="1" x14ac:dyDescent="0.2">
      <c r="G70" s="14"/>
      <c r="H70" s="14"/>
      <c r="I70" s="14"/>
      <c r="J70" s="14"/>
      <c r="K70" s="14"/>
      <c r="L70" s="14"/>
      <c r="M70" s="14"/>
      <c r="N70" s="14"/>
      <c r="O70" s="14"/>
      <c r="P70" s="14"/>
      <c r="Q70" s="14"/>
      <c r="R70" s="14"/>
    </row>
    <row r="71" spans="7:18" ht="15.75" customHeight="1" x14ac:dyDescent="0.2">
      <c r="G71" s="14"/>
      <c r="H71" s="14"/>
      <c r="I71" s="14"/>
      <c r="J71" s="14"/>
      <c r="K71" s="14"/>
      <c r="L71" s="14"/>
      <c r="M71" s="14"/>
      <c r="N71" s="14"/>
      <c r="O71" s="14"/>
      <c r="P71" s="14"/>
      <c r="Q71" s="14"/>
      <c r="R71" s="14"/>
    </row>
    <row r="72" spans="7:18" ht="15.75" customHeight="1" x14ac:dyDescent="0.2">
      <c r="G72" s="14"/>
      <c r="H72" s="14"/>
      <c r="I72" s="14"/>
      <c r="J72" s="14"/>
      <c r="K72" s="14"/>
      <c r="L72" s="14"/>
      <c r="M72" s="14"/>
      <c r="N72" s="14"/>
      <c r="O72" s="14"/>
      <c r="P72" s="14"/>
      <c r="Q72" s="14"/>
      <c r="R72" s="14"/>
    </row>
    <row r="73" spans="7:18" ht="15.75" customHeight="1" x14ac:dyDescent="0.2">
      <c r="G73" s="14"/>
      <c r="H73" s="14"/>
      <c r="I73" s="14"/>
      <c r="J73" s="14"/>
      <c r="K73" s="14"/>
      <c r="L73" s="14"/>
      <c r="M73" s="14"/>
      <c r="N73" s="14"/>
      <c r="O73" s="14"/>
      <c r="P73" s="14"/>
      <c r="Q73" s="14"/>
      <c r="R73" s="14"/>
    </row>
    <row r="74" spans="7:18" ht="15.75" customHeight="1" x14ac:dyDescent="0.2">
      <c r="G74" s="14"/>
      <c r="H74" s="14"/>
      <c r="I74" s="14"/>
      <c r="J74" s="14"/>
      <c r="K74" s="14"/>
      <c r="L74" s="14"/>
      <c r="M74" s="14"/>
      <c r="N74" s="14"/>
      <c r="O74" s="14"/>
      <c r="P74" s="14"/>
      <c r="Q74" s="14"/>
      <c r="R74" s="14"/>
    </row>
    <row r="75" spans="7:18" ht="15.75" customHeight="1" x14ac:dyDescent="0.2">
      <c r="G75" s="14"/>
      <c r="H75" s="14"/>
      <c r="I75" s="14"/>
      <c r="J75" s="14"/>
      <c r="K75" s="14"/>
      <c r="L75" s="14"/>
      <c r="M75" s="14"/>
      <c r="N75" s="14"/>
      <c r="O75" s="14"/>
      <c r="P75" s="14"/>
      <c r="Q75" s="14"/>
      <c r="R75" s="14"/>
    </row>
    <row r="76" spans="7:18" ht="15.75" customHeight="1" x14ac:dyDescent="0.2">
      <c r="G76" s="14"/>
      <c r="H76" s="14"/>
      <c r="I76" s="14"/>
      <c r="J76" s="14"/>
      <c r="K76" s="14"/>
      <c r="L76" s="14"/>
      <c r="M76" s="14"/>
      <c r="N76" s="14"/>
      <c r="O76" s="14"/>
      <c r="P76" s="14"/>
      <c r="Q76" s="14"/>
      <c r="R76" s="14"/>
    </row>
    <row r="77" spans="7:18" ht="15.75" customHeight="1" x14ac:dyDescent="0.2">
      <c r="G77" s="14"/>
      <c r="H77" s="14"/>
      <c r="I77" s="14"/>
      <c r="J77" s="14"/>
      <c r="K77" s="14"/>
      <c r="L77" s="14"/>
      <c r="M77" s="14"/>
      <c r="N77" s="14"/>
      <c r="O77" s="14"/>
      <c r="P77" s="14"/>
      <c r="Q77" s="14"/>
      <c r="R77" s="14"/>
    </row>
    <row r="78" spans="7:18" ht="15.75" customHeight="1" x14ac:dyDescent="0.2">
      <c r="G78" s="14"/>
      <c r="H78" s="14"/>
      <c r="I78" s="14"/>
      <c r="J78" s="14"/>
      <c r="K78" s="14"/>
      <c r="L78" s="14"/>
      <c r="M78" s="14"/>
      <c r="N78" s="14"/>
      <c r="O78" s="14"/>
      <c r="P78" s="14"/>
      <c r="Q78" s="14"/>
      <c r="R78" s="14"/>
    </row>
    <row r="79" spans="7:18" ht="15.75" customHeight="1" x14ac:dyDescent="0.2">
      <c r="G79" s="14"/>
      <c r="H79" s="14"/>
      <c r="I79" s="14"/>
      <c r="J79" s="14"/>
      <c r="K79" s="14"/>
      <c r="L79" s="14"/>
      <c r="M79" s="14"/>
      <c r="N79" s="14"/>
      <c r="O79" s="14"/>
      <c r="P79" s="14"/>
      <c r="Q79" s="14"/>
      <c r="R79" s="14"/>
    </row>
    <row r="80" spans="7:18" ht="15.75" customHeight="1" x14ac:dyDescent="0.2">
      <c r="G80" s="14"/>
      <c r="H80" s="14"/>
      <c r="I80" s="14"/>
      <c r="J80" s="14"/>
      <c r="K80" s="14"/>
      <c r="L80" s="14"/>
      <c r="M80" s="14"/>
      <c r="N80" s="14"/>
      <c r="O80" s="14"/>
      <c r="P80" s="14"/>
      <c r="Q80" s="14"/>
      <c r="R80" s="14"/>
    </row>
    <row r="81" spans="7:18" ht="15.75" customHeight="1" x14ac:dyDescent="0.2">
      <c r="G81" s="14"/>
      <c r="H81" s="14"/>
      <c r="I81" s="14"/>
      <c r="J81" s="14"/>
      <c r="K81" s="14"/>
      <c r="L81" s="14"/>
      <c r="M81" s="14"/>
      <c r="N81" s="14"/>
      <c r="O81" s="14"/>
      <c r="P81" s="14"/>
      <c r="Q81" s="14"/>
      <c r="R81" s="14"/>
    </row>
    <row r="82" spans="7:18" ht="15.75" customHeight="1" x14ac:dyDescent="0.2">
      <c r="G82" s="14"/>
      <c r="H82" s="14"/>
      <c r="I82" s="14"/>
      <c r="J82" s="14"/>
      <c r="K82" s="14"/>
      <c r="L82" s="14"/>
      <c r="M82" s="14"/>
      <c r="N82" s="14"/>
      <c r="O82" s="14"/>
      <c r="P82" s="14"/>
      <c r="Q82" s="14"/>
      <c r="R82" s="14"/>
    </row>
    <row r="83" spans="7:18" ht="15.75" customHeight="1" x14ac:dyDescent="0.2">
      <c r="G83" s="14"/>
      <c r="H83" s="14"/>
      <c r="I83" s="14"/>
      <c r="J83" s="14"/>
      <c r="K83" s="14"/>
      <c r="L83" s="14"/>
      <c r="M83" s="14"/>
      <c r="N83" s="14"/>
      <c r="O83" s="14"/>
      <c r="P83" s="14"/>
      <c r="Q83" s="14"/>
      <c r="R83" s="14"/>
    </row>
    <row r="84" spans="7:18" ht="15.75" customHeight="1" x14ac:dyDescent="0.2">
      <c r="G84" s="14"/>
      <c r="H84" s="14"/>
      <c r="I84" s="14"/>
      <c r="J84" s="14"/>
      <c r="K84" s="14"/>
      <c r="L84" s="14"/>
      <c r="M84" s="14"/>
      <c r="N84" s="14"/>
      <c r="O84" s="14"/>
      <c r="P84" s="14"/>
      <c r="Q84" s="14"/>
      <c r="R84" s="14"/>
    </row>
    <row r="85" spans="7:18" ht="15.75" customHeight="1" x14ac:dyDescent="0.2">
      <c r="G85" s="14"/>
      <c r="H85" s="14"/>
      <c r="I85" s="14"/>
      <c r="J85" s="14"/>
      <c r="K85" s="14"/>
      <c r="L85" s="14"/>
      <c r="M85" s="14"/>
      <c r="N85" s="14"/>
      <c r="O85" s="14"/>
      <c r="P85" s="14"/>
      <c r="Q85" s="14"/>
      <c r="R85" s="14"/>
    </row>
    <row r="86" spans="7:18" ht="15.75" customHeight="1" x14ac:dyDescent="0.2">
      <c r="G86" s="14"/>
      <c r="H86" s="14"/>
      <c r="I86" s="14"/>
      <c r="J86" s="14"/>
      <c r="K86" s="14"/>
      <c r="L86" s="14"/>
      <c r="M86" s="14"/>
      <c r="N86" s="14"/>
      <c r="O86" s="14"/>
      <c r="P86" s="14"/>
      <c r="Q86" s="14"/>
      <c r="R86" s="14"/>
    </row>
    <row r="87" spans="7:18" ht="15.75" customHeight="1" x14ac:dyDescent="0.2">
      <c r="G87" s="14"/>
      <c r="H87" s="14"/>
      <c r="I87" s="14"/>
      <c r="J87" s="14"/>
      <c r="K87" s="14"/>
      <c r="L87" s="14"/>
      <c r="M87" s="14"/>
      <c r="N87" s="14"/>
      <c r="O87" s="14"/>
      <c r="P87" s="14"/>
      <c r="Q87" s="14"/>
      <c r="R87" s="14"/>
    </row>
    <row r="88" spans="7:18" ht="15.75" customHeight="1" x14ac:dyDescent="0.2">
      <c r="G88" s="14"/>
      <c r="H88" s="14"/>
      <c r="I88" s="14"/>
      <c r="J88" s="14"/>
      <c r="K88" s="14"/>
      <c r="L88" s="14"/>
      <c r="M88" s="14"/>
      <c r="N88" s="14"/>
      <c r="O88" s="14"/>
      <c r="P88" s="14"/>
      <c r="Q88" s="14"/>
      <c r="R88" s="14"/>
    </row>
    <row r="89" spans="7:18" ht="15.75" customHeight="1" x14ac:dyDescent="0.2">
      <c r="G89" s="14"/>
      <c r="H89" s="14"/>
      <c r="I89" s="14"/>
      <c r="J89" s="14"/>
      <c r="K89" s="14"/>
      <c r="L89" s="14"/>
      <c r="M89" s="14"/>
      <c r="N89" s="14"/>
      <c r="O89" s="14"/>
      <c r="P89" s="14"/>
      <c r="Q89" s="14"/>
      <c r="R89" s="14"/>
    </row>
    <row r="90" spans="7:18" ht="15.75" customHeight="1" x14ac:dyDescent="0.2">
      <c r="G90" s="14"/>
      <c r="H90" s="14"/>
      <c r="I90" s="14"/>
      <c r="J90" s="14"/>
      <c r="K90" s="14"/>
      <c r="L90" s="14"/>
      <c r="M90" s="14"/>
      <c r="N90" s="14"/>
      <c r="O90" s="14"/>
      <c r="P90" s="14"/>
      <c r="Q90" s="14"/>
      <c r="R90" s="14"/>
    </row>
    <row r="91" spans="7:18" ht="15.75" customHeight="1" x14ac:dyDescent="0.2">
      <c r="G91" s="14"/>
      <c r="H91" s="14"/>
      <c r="I91" s="14"/>
      <c r="J91" s="14"/>
      <c r="K91" s="14"/>
      <c r="L91" s="14"/>
      <c r="M91" s="14"/>
      <c r="N91" s="14"/>
      <c r="O91" s="14"/>
      <c r="P91" s="14"/>
      <c r="Q91" s="14"/>
      <c r="R91" s="14"/>
    </row>
    <row r="92" spans="7:18" ht="15.75" customHeight="1" x14ac:dyDescent="0.2">
      <c r="G92" s="14"/>
      <c r="H92" s="14"/>
      <c r="I92" s="14"/>
      <c r="J92" s="14"/>
      <c r="K92" s="14"/>
      <c r="L92" s="14"/>
      <c r="M92" s="14"/>
      <c r="N92" s="14"/>
      <c r="O92" s="14"/>
      <c r="P92" s="14"/>
      <c r="Q92" s="14"/>
      <c r="R92" s="14"/>
    </row>
    <row r="93" spans="7:18" ht="15.75" customHeight="1" x14ac:dyDescent="0.2">
      <c r="G93" s="14"/>
      <c r="H93" s="14"/>
      <c r="I93" s="14"/>
      <c r="J93" s="14"/>
      <c r="K93" s="14"/>
      <c r="L93" s="14"/>
      <c r="M93" s="14"/>
      <c r="N93" s="14"/>
      <c r="O93" s="14"/>
      <c r="P93" s="14"/>
      <c r="Q93" s="14"/>
      <c r="R93" s="14"/>
    </row>
    <row r="94" spans="7:18" ht="15.75" customHeight="1" x14ac:dyDescent="0.2">
      <c r="G94" s="14"/>
      <c r="H94" s="14"/>
      <c r="I94" s="14"/>
      <c r="J94" s="14"/>
      <c r="K94" s="14"/>
      <c r="L94" s="14"/>
      <c r="M94" s="14"/>
      <c r="N94" s="14"/>
      <c r="O94" s="14"/>
      <c r="P94" s="14"/>
      <c r="Q94" s="14"/>
      <c r="R94" s="14"/>
    </row>
    <row r="95" spans="7:18" ht="15.75" customHeight="1" x14ac:dyDescent="0.2">
      <c r="G95" s="14"/>
      <c r="H95" s="14"/>
      <c r="I95" s="14"/>
      <c r="J95" s="14"/>
      <c r="K95" s="14"/>
      <c r="L95" s="14"/>
      <c r="M95" s="14"/>
      <c r="N95" s="14"/>
      <c r="O95" s="14"/>
      <c r="P95" s="14"/>
      <c r="Q95" s="14"/>
      <c r="R95" s="14"/>
    </row>
    <row r="96" spans="7:18" ht="15.75" customHeight="1" x14ac:dyDescent="0.2">
      <c r="G96" s="14"/>
      <c r="H96" s="14"/>
      <c r="I96" s="14"/>
      <c r="J96" s="14"/>
      <c r="K96" s="14"/>
      <c r="L96" s="14"/>
      <c r="M96" s="14"/>
      <c r="N96" s="14"/>
      <c r="O96" s="14"/>
      <c r="P96" s="14"/>
      <c r="Q96" s="14"/>
      <c r="R96" s="14"/>
    </row>
    <row r="97" spans="7:18" ht="15.75" customHeight="1" x14ac:dyDescent="0.2">
      <c r="G97" s="14"/>
      <c r="H97" s="14"/>
      <c r="I97" s="14"/>
      <c r="J97" s="14"/>
      <c r="K97" s="14"/>
      <c r="L97" s="14"/>
      <c r="M97" s="14"/>
      <c r="N97" s="14"/>
      <c r="O97" s="14"/>
      <c r="P97" s="14"/>
      <c r="Q97" s="14"/>
      <c r="R97" s="14"/>
    </row>
    <row r="98" spans="7:18" ht="15.75" customHeight="1" x14ac:dyDescent="0.2">
      <c r="G98" s="14"/>
      <c r="H98" s="14"/>
      <c r="I98" s="14"/>
      <c r="J98" s="14"/>
      <c r="K98" s="14"/>
      <c r="L98" s="14"/>
      <c r="M98" s="14"/>
      <c r="N98" s="14"/>
      <c r="O98" s="14"/>
      <c r="P98" s="14"/>
      <c r="Q98" s="14"/>
      <c r="R98" s="14"/>
    </row>
    <row r="99" spans="7:18" ht="15.75" customHeight="1" x14ac:dyDescent="0.2">
      <c r="G99" s="14"/>
      <c r="H99" s="14"/>
      <c r="I99" s="14"/>
      <c r="J99" s="14"/>
      <c r="K99" s="14"/>
      <c r="L99" s="14"/>
      <c r="M99" s="14"/>
      <c r="N99" s="14"/>
      <c r="O99" s="14"/>
      <c r="P99" s="14"/>
      <c r="Q99" s="14"/>
      <c r="R99" s="14"/>
    </row>
    <row r="100" spans="7:18" ht="15.75" customHeight="1" x14ac:dyDescent="0.2">
      <c r="G100" s="14"/>
      <c r="H100" s="14"/>
      <c r="I100" s="14"/>
      <c r="J100" s="14"/>
      <c r="K100" s="14"/>
      <c r="L100" s="14"/>
      <c r="M100" s="14"/>
      <c r="N100" s="14"/>
      <c r="O100" s="14"/>
      <c r="P100" s="14"/>
      <c r="Q100" s="14"/>
      <c r="R100" s="14"/>
    </row>
    <row r="101" spans="7:18" ht="15.75" customHeight="1" x14ac:dyDescent="0.2">
      <c r="G101" s="14"/>
      <c r="H101" s="14"/>
      <c r="I101" s="14"/>
      <c r="J101" s="14"/>
      <c r="K101" s="14"/>
      <c r="L101" s="14"/>
      <c r="M101" s="14"/>
      <c r="N101" s="14"/>
      <c r="O101" s="14"/>
      <c r="P101" s="14"/>
      <c r="Q101" s="14"/>
      <c r="R101" s="14"/>
    </row>
    <row r="102" spans="7:18" ht="15.75" customHeight="1" x14ac:dyDescent="0.2">
      <c r="G102" s="14"/>
      <c r="H102" s="14"/>
      <c r="I102" s="14"/>
      <c r="J102" s="14"/>
      <c r="K102" s="14"/>
      <c r="L102" s="14"/>
      <c r="M102" s="14"/>
      <c r="N102" s="14"/>
      <c r="O102" s="14"/>
      <c r="P102" s="14"/>
      <c r="Q102" s="14"/>
      <c r="R102" s="14"/>
    </row>
    <row r="103" spans="7:18" ht="15.75" customHeight="1" x14ac:dyDescent="0.2">
      <c r="G103" s="14"/>
      <c r="H103" s="14"/>
      <c r="I103" s="14"/>
      <c r="J103" s="14"/>
      <c r="K103" s="14"/>
      <c r="L103" s="14"/>
      <c r="M103" s="14"/>
      <c r="N103" s="14"/>
      <c r="O103" s="14"/>
      <c r="P103" s="14"/>
      <c r="Q103" s="14"/>
      <c r="R103" s="14"/>
    </row>
    <row r="104" spans="7:18" ht="15.75" customHeight="1" x14ac:dyDescent="0.2">
      <c r="G104" s="14"/>
      <c r="H104" s="14"/>
      <c r="I104" s="14"/>
      <c r="J104" s="14"/>
      <c r="K104" s="14"/>
      <c r="L104" s="14"/>
      <c r="M104" s="14"/>
      <c r="N104" s="14"/>
      <c r="O104" s="14"/>
      <c r="P104" s="14"/>
      <c r="Q104" s="14"/>
      <c r="R104" s="14"/>
    </row>
    <row r="105" spans="7:18" ht="15.75" customHeight="1" x14ac:dyDescent="0.2">
      <c r="G105" s="14"/>
      <c r="H105" s="14"/>
      <c r="I105" s="14"/>
      <c r="J105" s="14"/>
      <c r="K105" s="14"/>
      <c r="L105" s="14"/>
      <c r="M105" s="14"/>
      <c r="N105" s="14"/>
      <c r="O105" s="14"/>
      <c r="P105" s="14"/>
      <c r="Q105" s="14"/>
      <c r="R105" s="14"/>
    </row>
    <row r="106" spans="7:18" ht="15.75" customHeight="1" x14ac:dyDescent="0.2">
      <c r="G106" s="14"/>
      <c r="H106" s="14"/>
      <c r="I106" s="14"/>
      <c r="J106" s="14"/>
      <c r="K106" s="14"/>
      <c r="L106" s="14"/>
      <c r="M106" s="14"/>
      <c r="N106" s="14"/>
      <c r="O106" s="14"/>
      <c r="P106" s="14"/>
      <c r="Q106" s="14"/>
      <c r="R106" s="14"/>
    </row>
    <row r="107" spans="7:18" ht="15.75" customHeight="1" x14ac:dyDescent="0.2">
      <c r="G107" s="14"/>
      <c r="H107" s="14"/>
      <c r="I107" s="14"/>
      <c r="J107" s="14"/>
      <c r="K107" s="14"/>
      <c r="L107" s="14"/>
      <c r="M107" s="14"/>
      <c r="N107" s="14"/>
      <c r="O107" s="14"/>
      <c r="P107" s="14"/>
      <c r="Q107" s="14"/>
      <c r="R107" s="14"/>
    </row>
    <row r="108" spans="7:18" ht="15.75" customHeight="1" x14ac:dyDescent="0.2">
      <c r="G108" s="14"/>
      <c r="H108" s="14"/>
      <c r="I108" s="14"/>
      <c r="J108" s="14"/>
      <c r="K108" s="14"/>
      <c r="L108" s="14"/>
      <c r="M108" s="14"/>
      <c r="N108" s="14"/>
      <c r="O108" s="14"/>
      <c r="P108" s="14"/>
      <c r="Q108" s="14"/>
      <c r="R108" s="14"/>
    </row>
    <row r="109" spans="7:18" ht="15.75" customHeight="1" x14ac:dyDescent="0.2">
      <c r="G109" s="14"/>
      <c r="H109" s="14"/>
      <c r="I109" s="14"/>
      <c r="J109" s="14"/>
      <c r="K109" s="14"/>
      <c r="L109" s="14"/>
      <c r="M109" s="14"/>
      <c r="N109" s="14"/>
      <c r="O109" s="14"/>
      <c r="P109" s="14"/>
      <c r="Q109" s="14"/>
      <c r="R109" s="14"/>
    </row>
    <row r="110" spans="7:18" ht="15.75" customHeight="1" x14ac:dyDescent="0.2">
      <c r="G110" s="14"/>
      <c r="H110" s="14"/>
      <c r="I110" s="14"/>
      <c r="J110" s="14"/>
      <c r="K110" s="14"/>
      <c r="L110" s="14"/>
      <c r="M110" s="14"/>
      <c r="N110" s="14"/>
      <c r="O110" s="14"/>
      <c r="P110" s="14"/>
      <c r="Q110" s="14"/>
      <c r="R110" s="14"/>
    </row>
    <row r="111" spans="7:18" ht="15.75" customHeight="1" x14ac:dyDescent="0.2">
      <c r="G111" s="14"/>
      <c r="H111" s="14"/>
      <c r="I111" s="14"/>
      <c r="J111" s="14"/>
      <c r="K111" s="14"/>
      <c r="L111" s="14"/>
      <c r="M111" s="14"/>
      <c r="N111" s="14"/>
      <c r="O111" s="14"/>
      <c r="P111" s="14"/>
      <c r="Q111" s="14"/>
      <c r="R111" s="14"/>
    </row>
    <row r="112" spans="7:18" ht="15.75" customHeight="1" x14ac:dyDescent="0.2">
      <c r="G112" s="14"/>
      <c r="H112" s="14"/>
      <c r="I112" s="14"/>
      <c r="J112" s="14"/>
      <c r="K112" s="14"/>
      <c r="L112" s="14"/>
      <c r="M112" s="14"/>
      <c r="N112" s="14"/>
      <c r="O112" s="14"/>
      <c r="P112" s="14"/>
      <c r="Q112" s="14"/>
      <c r="R112" s="14"/>
    </row>
    <row r="113" spans="7:18" ht="15.75" customHeight="1" x14ac:dyDescent="0.2">
      <c r="G113" s="14"/>
      <c r="H113" s="14"/>
      <c r="I113" s="14"/>
      <c r="J113" s="14"/>
      <c r="K113" s="14"/>
      <c r="L113" s="14"/>
      <c r="M113" s="14"/>
      <c r="N113" s="14"/>
      <c r="O113" s="14"/>
      <c r="P113" s="14"/>
      <c r="Q113" s="14"/>
      <c r="R113" s="14"/>
    </row>
    <row r="114" spans="7:18" ht="15.75" customHeight="1" x14ac:dyDescent="0.2">
      <c r="G114" s="14"/>
      <c r="H114" s="14"/>
      <c r="I114" s="14"/>
      <c r="J114" s="14"/>
      <c r="K114" s="14"/>
      <c r="L114" s="14"/>
      <c r="M114" s="14"/>
      <c r="N114" s="14"/>
      <c r="O114" s="14"/>
      <c r="P114" s="14"/>
      <c r="Q114" s="14"/>
      <c r="R114" s="14"/>
    </row>
    <row r="115" spans="7:18" ht="15.75" customHeight="1" x14ac:dyDescent="0.2">
      <c r="G115" s="14"/>
      <c r="H115" s="14"/>
      <c r="I115" s="14"/>
      <c r="J115" s="14"/>
      <c r="K115" s="14"/>
      <c r="L115" s="14"/>
      <c r="M115" s="14"/>
      <c r="N115" s="14"/>
      <c r="O115" s="14"/>
      <c r="P115" s="14"/>
      <c r="Q115" s="14"/>
      <c r="R115" s="14"/>
    </row>
    <row r="116" spans="7:18" ht="15.75" customHeight="1" x14ac:dyDescent="0.2">
      <c r="G116" s="14"/>
      <c r="H116" s="14"/>
      <c r="I116" s="14"/>
      <c r="J116" s="14"/>
      <c r="K116" s="14"/>
      <c r="L116" s="14"/>
      <c r="M116" s="14"/>
      <c r="N116" s="14"/>
      <c r="O116" s="14"/>
      <c r="P116" s="14"/>
      <c r="Q116" s="14"/>
      <c r="R116" s="14"/>
    </row>
    <row r="117" spans="7:18" ht="15.75" customHeight="1" x14ac:dyDescent="0.2">
      <c r="G117" s="14"/>
      <c r="H117" s="14"/>
      <c r="I117" s="14"/>
      <c r="J117" s="14"/>
      <c r="K117" s="14"/>
      <c r="L117" s="14"/>
      <c r="M117" s="14"/>
      <c r="N117" s="14"/>
      <c r="O117" s="14"/>
      <c r="P117" s="14"/>
      <c r="Q117" s="14"/>
      <c r="R117" s="14"/>
    </row>
    <row r="118" spans="7:18" ht="15.75" customHeight="1" x14ac:dyDescent="0.2">
      <c r="G118" s="14"/>
      <c r="H118" s="14"/>
      <c r="I118" s="14"/>
      <c r="J118" s="14"/>
      <c r="K118" s="14"/>
      <c r="L118" s="14"/>
      <c r="M118" s="14"/>
      <c r="N118" s="14"/>
      <c r="O118" s="14"/>
      <c r="P118" s="14"/>
      <c r="Q118" s="14"/>
      <c r="R118" s="14"/>
    </row>
    <row r="119" spans="7:18" ht="15.75" customHeight="1" x14ac:dyDescent="0.2">
      <c r="G119" s="14"/>
      <c r="H119" s="14"/>
      <c r="I119" s="14"/>
      <c r="J119" s="14"/>
      <c r="K119" s="14"/>
      <c r="L119" s="14"/>
      <c r="M119" s="14"/>
      <c r="N119" s="14"/>
      <c r="O119" s="14"/>
      <c r="P119" s="14"/>
      <c r="Q119" s="14"/>
      <c r="R119" s="14"/>
    </row>
    <row r="120" spans="7:18" ht="15.75" customHeight="1" x14ac:dyDescent="0.2">
      <c r="G120" s="14"/>
      <c r="H120" s="14"/>
      <c r="I120" s="14"/>
      <c r="J120" s="14"/>
      <c r="K120" s="14"/>
      <c r="L120" s="14"/>
      <c r="M120" s="14"/>
      <c r="N120" s="14"/>
      <c r="O120" s="14"/>
      <c r="P120" s="14"/>
      <c r="Q120" s="14"/>
      <c r="R120" s="14"/>
    </row>
    <row r="121" spans="7:18" ht="15.75" customHeight="1" x14ac:dyDescent="0.2">
      <c r="G121" s="14"/>
      <c r="H121" s="14"/>
      <c r="I121" s="14"/>
      <c r="J121" s="14"/>
      <c r="K121" s="14"/>
      <c r="L121" s="14"/>
      <c r="M121" s="14"/>
      <c r="N121" s="14"/>
      <c r="O121" s="14"/>
      <c r="P121" s="14"/>
      <c r="Q121" s="14"/>
      <c r="R121" s="14"/>
    </row>
    <row r="122" spans="7:18" ht="15.75" customHeight="1" x14ac:dyDescent="0.2">
      <c r="G122" s="14"/>
      <c r="H122" s="14"/>
      <c r="I122" s="14"/>
      <c r="J122" s="14"/>
      <c r="K122" s="14"/>
      <c r="L122" s="14"/>
      <c r="M122" s="14"/>
      <c r="N122" s="14"/>
      <c r="O122" s="14"/>
      <c r="P122" s="14"/>
      <c r="Q122" s="14"/>
      <c r="R122" s="14"/>
    </row>
    <row r="123" spans="7:18" ht="15.75" customHeight="1" x14ac:dyDescent="0.2">
      <c r="G123" s="14"/>
      <c r="H123" s="14"/>
      <c r="I123" s="14"/>
      <c r="J123" s="14"/>
      <c r="K123" s="14"/>
      <c r="L123" s="14"/>
      <c r="M123" s="14"/>
      <c r="N123" s="14"/>
      <c r="O123" s="14"/>
      <c r="P123" s="14"/>
      <c r="Q123" s="14"/>
      <c r="R123" s="14"/>
    </row>
    <row r="124" spans="7:18" ht="15.75" customHeight="1" x14ac:dyDescent="0.2">
      <c r="G124" s="14"/>
      <c r="H124" s="14"/>
      <c r="I124" s="14"/>
      <c r="J124" s="14"/>
      <c r="K124" s="14"/>
      <c r="L124" s="14"/>
      <c r="M124" s="14"/>
      <c r="N124" s="14"/>
      <c r="O124" s="14"/>
      <c r="P124" s="14"/>
      <c r="Q124" s="14"/>
      <c r="R124" s="14"/>
    </row>
    <row r="125" spans="7:18" ht="15.75" customHeight="1" x14ac:dyDescent="0.2">
      <c r="G125" s="14"/>
      <c r="H125" s="14"/>
      <c r="I125" s="14"/>
      <c r="J125" s="14"/>
      <c r="K125" s="14"/>
      <c r="L125" s="14"/>
      <c r="M125" s="14"/>
      <c r="N125" s="14"/>
      <c r="O125" s="14"/>
      <c r="P125" s="14"/>
      <c r="Q125" s="14"/>
      <c r="R125" s="14"/>
    </row>
    <row r="126" spans="7:18" ht="15.75" customHeight="1" x14ac:dyDescent="0.2">
      <c r="G126" s="14"/>
      <c r="H126" s="14"/>
      <c r="I126" s="14"/>
      <c r="J126" s="14"/>
      <c r="K126" s="14"/>
      <c r="L126" s="14"/>
      <c r="M126" s="14"/>
      <c r="N126" s="14"/>
      <c r="O126" s="14"/>
      <c r="P126" s="14"/>
      <c r="Q126" s="14"/>
      <c r="R126" s="14"/>
    </row>
    <row r="127" spans="7:18" ht="15.75" customHeight="1" x14ac:dyDescent="0.2">
      <c r="G127" s="14"/>
      <c r="H127" s="14"/>
      <c r="I127" s="14"/>
      <c r="J127" s="14"/>
      <c r="K127" s="14"/>
      <c r="L127" s="14"/>
      <c r="M127" s="14"/>
      <c r="N127" s="14"/>
      <c r="O127" s="14"/>
      <c r="P127" s="14"/>
      <c r="Q127" s="14"/>
      <c r="R127" s="14"/>
    </row>
    <row r="128" spans="7:18" ht="15.75" customHeight="1" x14ac:dyDescent="0.2">
      <c r="G128" s="14"/>
      <c r="H128" s="14"/>
      <c r="I128" s="14"/>
      <c r="J128" s="14"/>
      <c r="K128" s="14"/>
      <c r="L128" s="14"/>
      <c r="M128" s="14"/>
      <c r="N128" s="14"/>
      <c r="O128" s="14"/>
      <c r="P128" s="14"/>
      <c r="Q128" s="14"/>
      <c r="R128" s="14"/>
    </row>
    <row r="129" spans="7:18" ht="15.75" customHeight="1" x14ac:dyDescent="0.2">
      <c r="G129" s="14"/>
      <c r="H129" s="14"/>
      <c r="I129" s="14"/>
      <c r="J129" s="14"/>
      <c r="K129" s="14"/>
      <c r="L129" s="14"/>
      <c r="M129" s="14"/>
      <c r="N129" s="14"/>
      <c r="O129" s="14"/>
      <c r="P129" s="14"/>
      <c r="Q129" s="14"/>
      <c r="R129" s="14"/>
    </row>
    <row r="130" spans="7:18" ht="15.75" customHeight="1" x14ac:dyDescent="0.2">
      <c r="G130" s="14"/>
      <c r="H130" s="14"/>
      <c r="I130" s="14"/>
      <c r="J130" s="14"/>
      <c r="K130" s="14"/>
      <c r="L130" s="14"/>
      <c r="M130" s="14"/>
      <c r="N130" s="14"/>
      <c r="O130" s="14"/>
      <c r="P130" s="14"/>
      <c r="Q130" s="14"/>
      <c r="R130" s="14"/>
    </row>
    <row r="131" spans="7:18" ht="15.75" customHeight="1" x14ac:dyDescent="0.2">
      <c r="G131" s="14"/>
      <c r="H131" s="14"/>
      <c r="I131" s="14"/>
      <c r="J131" s="14"/>
      <c r="K131" s="14"/>
      <c r="L131" s="14"/>
      <c r="M131" s="14"/>
      <c r="N131" s="14"/>
      <c r="O131" s="14"/>
      <c r="P131" s="14"/>
      <c r="Q131" s="14"/>
      <c r="R131" s="14"/>
    </row>
    <row r="132" spans="7:18" ht="15.75" customHeight="1" x14ac:dyDescent="0.2">
      <c r="G132" s="14"/>
      <c r="H132" s="14"/>
      <c r="I132" s="14"/>
      <c r="J132" s="14"/>
      <c r="K132" s="14"/>
      <c r="L132" s="14"/>
      <c r="M132" s="14"/>
      <c r="N132" s="14"/>
      <c r="O132" s="14"/>
      <c r="P132" s="14"/>
      <c r="Q132" s="14"/>
      <c r="R132" s="14"/>
    </row>
    <row r="133" spans="7:18" ht="15.75" customHeight="1" x14ac:dyDescent="0.2">
      <c r="G133" s="14"/>
      <c r="H133" s="14"/>
      <c r="I133" s="14"/>
      <c r="J133" s="14"/>
      <c r="K133" s="14"/>
      <c r="L133" s="14"/>
      <c r="M133" s="14"/>
      <c r="N133" s="14"/>
      <c r="O133" s="14"/>
      <c r="P133" s="14"/>
      <c r="Q133" s="14"/>
      <c r="R133" s="14"/>
    </row>
    <row r="134" spans="7:18" ht="15.75" customHeight="1" x14ac:dyDescent="0.2">
      <c r="G134" s="14"/>
      <c r="H134" s="14"/>
      <c r="I134" s="14"/>
      <c r="J134" s="14"/>
      <c r="K134" s="14"/>
      <c r="L134" s="14"/>
      <c r="M134" s="14"/>
      <c r="N134" s="14"/>
      <c r="O134" s="14"/>
      <c r="P134" s="14"/>
      <c r="Q134" s="14"/>
      <c r="R134" s="14"/>
    </row>
    <row r="135" spans="7:18" ht="15.75" customHeight="1" x14ac:dyDescent="0.2">
      <c r="G135" s="14"/>
      <c r="H135" s="14"/>
      <c r="I135" s="14"/>
      <c r="J135" s="14"/>
      <c r="K135" s="14"/>
      <c r="L135" s="14"/>
      <c r="M135" s="14"/>
      <c r="N135" s="14"/>
      <c r="O135" s="14"/>
      <c r="P135" s="14"/>
      <c r="Q135" s="14"/>
      <c r="R135" s="14"/>
    </row>
    <row r="136" spans="7:18" ht="15.75" customHeight="1" x14ac:dyDescent="0.2">
      <c r="G136" s="14"/>
      <c r="H136" s="14"/>
      <c r="I136" s="14"/>
      <c r="J136" s="14"/>
      <c r="K136" s="14"/>
      <c r="L136" s="14"/>
      <c r="M136" s="14"/>
      <c r="N136" s="14"/>
      <c r="O136" s="14"/>
      <c r="P136" s="14"/>
      <c r="Q136" s="14"/>
      <c r="R136" s="14"/>
    </row>
    <row r="137" spans="7:18" ht="15.75" customHeight="1" x14ac:dyDescent="0.2">
      <c r="G137" s="14"/>
      <c r="H137" s="14"/>
      <c r="I137" s="14"/>
      <c r="J137" s="14"/>
      <c r="K137" s="14"/>
      <c r="L137" s="14"/>
      <c r="M137" s="14"/>
      <c r="N137" s="14"/>
      <c r="O137" s="14"/>
      <c r="P137" s="14"/>
      <c r="Q137" s="14"/>
      <c r="R137" s="14"/>
    </row>
    <row r="138" spans="7:18" ht="15.75" customHeight="1" x14ac:dyDescent="0.2">
      <c r="G138" s="14"/>
      <c r="H138" s="14"/>
      <c r="I138" s="14"/>
      <c r="J138" s="14"/>
      <c r="K138" s="14"/>
      <c r="L138" s="14"/>
      <c r="M138" s="14"/>
      <c r="N138" s="14"/>
      <c r="O138" s="14"/>
      <c r="P138" s="14"/>
      <c r="Q138" s="14"/>
      <c r="R138" s="14"/>
    </row>
    <row r="139" spans="7:18" ht="15.75" customHeight="1" x14ac:dyDescent="0.2">
      <c r="G139" s="14"/>
      <c r="H139" s="14"/>
      <c r="I139" s="14"/>
      <c r="J139" s="14"/>
      <c r="K139" s="14"/>
      <c r="L139" s="14"/>
      <c r="M139" s="14"/>
      <c r="N139" s="14"/>
      <c r="O139" s="14"/>
      <c r="P139" s="14"/>
      <c r="Q139" s="14"/>
      <c r="R139" s="14"/>
    </row>
    <row r="140" spans="7:18" ht="15.75" customHeight="1" x14ac:dyDescent="0.2">
      <c r="G140" s="14"/>
      <c r="H140" s="14"/>
      <c r="I140" s="14"/>
      <c r="J140" s="14"/>
      <c r="K140" s="14"/>
      <c r="L140" s="14"/>
      <c r="M140" s="14"/>
      <c r="N140" s="14"/>
      <c r="O140" s="14"/>
      <c r="P140" s="14"/>
      <c r="Q140" s="14"/>
      <c r="R140" s="14"/>
    </row>
    <row r="141" spans="7:18" ht="15.75" customHeight="1" x14ac:dyDescent="0.2">
      <c r="G141" s="14"/>
      <c r="H141" s="14"/>
      <c r="I141" s="14"/>
      <c r="J141" s="14"/>
      <c r="K141" s="14"/>
      <c r="L141" s="14"/>
      <c r="M141" s="14"/>
      <c r="N141" s="14"/>
      <c r="O141" s="14"/>
      <c r="P141" s="14"/>
      <c r="Q141" s="14"/>
      <c r="R141" s="14"/>
    </row>
    <row r="142" spans="7:18" ht="15.75" customHeight="1" x14ac:dyDescent="0.2">
      <c r="G142" s="14"/>
      <c r="H142" s="14"/>
      <c r="I142" s="14"/>
      <c r="J142" s="14"/>
      <c r="K142" s="14"/>
      <c r="L142" s="14"/>
      <c r="M142" s="14"/>
      <c r="N142" s="14"/>
      <c r="O142" s="14"/>
      <c r="P142" s="14"/>
      <c r="Q142" s="14"/>
      <c r="R142" s="14"/>
    </row>
    <row r="143" spans="7:18" ht="15.75" customHeight="1" x14ac:dyDescent="0.2">
      <c r="G143" s="14"/>
      <c r="H143" s="14"/>
      <c r="I143" s="14"/>
      <c r="J143" s="14"/>
      <c r="K143" s="14"/>
      <c r="L143" s="14"/>
      <c r="M143" s="14"/>
      <c r="N143" s="14"/>
      <c r="O143" s="14"/>
      <c r="P143" s="14"/>
      <c r="Q143" s="14"/>
      <c r="R143" s="14"/>
    </row>
    <row r="144" spans="7:18" ht="15.75" customHeight="1" x14ac:dyDescent="0.2">
      <c r="G144" s="14"/>
      <c r="H144" s="14"/>
      <c r="I144" s="14"/>
      <c r="J144" s="14"/>
      <c r="K144" s="14"/>
      <c r="L144" s="14"/>
      <c r="M144" s="14"/>
      <c r="N144" s="14"/>
      <c r="O144" s="14"/>
      <c r="P144" s="14"/>
      <c r="Q144" s="14"/>
      <c r="R144" s="14"/>
    </row>
    <row r="145" spans="7:18" ht="15.75" customHeight="1" x14ac:dyDescent="0.2">
      <c r="G145" s="14"/>
      <c r="H145" s="14"/>
      <c r="I145" s="14"/>
      <c r="J145" s="14"/>
      <c r="K145" s="14"/>
      <c r="L145" s="14"/>
      <c r="M145" s="14"/>
      <c r="N145" s="14"/>
      <c r="O145" s="14"/>
      <c r="P145" s="14"/>
      <c r="Q145" s="14"/>
      <c r="R145" s="14"/>
    </row>
    <row r="146" spans="7:18" ht="15.75" customHeight="1" x14ac:dyDescent="0.2">
      <c r="G146" s="14"/>
      <c r="H146" s="14"/>
      <c r="I146" s="14"/>
      <c r="J146" s="14"/>
      <c r="K146" s="14"/>
      <c r="L146" s="14"/>
      <c r="M146" s="14"/>
      <c r="N146" s="14"/>
      <c r="O146" s="14"/>
      <c r="P146" s="14"/>
      <c r="Q146" s="14"/>
      <c r="R146" s="14"/>
    </row>
    <row r="147" spans="7:18" ht="15.75" customHeight="1" x14ac:dyDescent="0.2">
      <c r="G147" s="14"/>
      <c r="H147" s="14"/>
      <c r="I147" s="14"/>
      <c r="J147" s="14"/>
      <c r="K147" s="14"/>
      <c r="L147" s="14"/>
      <c r="M147" s="14"/>
      <c r="N147" s="14"/>
      <c r="O147" s="14"/>
      <c r="P147" s="14"/>
      <c r="Q147" s="14"/>
      <c r="R147" s="14"/>
    </row>
    <row r="148" spans="7:18" ht="15.75" customHeight="1" x14ac:dyDescent="0.2">
      <c r="G148" s="14"/>
      <c r="H148" s="14"/>
      <c r="I148" s="14"/>
      <c r="J148" s="14"/>
      <c r="K148" s="14"/>
      <c r="L148" s="14"/>
      <c r="M148" s="14"/>
      <c r="N148" s="14"/>
      <c r="O148" s="14"/>
      <c r="P148" s="14"/>
      <c r="Q148" s="14"/>
      <c r="R148" s="14"/>
    </row>
    <row r="149" spans="7:18" ht="15.75" customHeight="1" x14ac:dyDescent="0.2">
      <c r="G149" s="14"/>
      <c r="H149" s="14"/>
      <c r="I149" s="14"/>
      <c r="J149" s="14"/>
      <c r="K149" s="14"/>
      <c r="L149" s="14"/>
      <c r="M149" s="14"/>
      <c r="N149" s="14"/>
      <c r="O149" s="14"/>
      <c r="P149" s="14"/>
      <c r="Q149" s="14"/>
      <c r="R149" s="14"/>
    </row>
    <row r="150" spans="7:18" ht="15.75" customHeight="1" x14ac:dyDescent="0.2">
      <c r="G150" s="14"/>
      <c r="H150" s="14"/>
      <c r="I150" s="14"/>
      <c r="J150" s="14"/>
      <c r="K150" s="14"/>
      <c r="L150" s="14"/>
      <c r="M150" s="14"/>
      <c r="N150" s="14"/>
      <c r="O150" s="14"/>
      <c r="P150" s="14"/>
      <c r="Q150" s="14"/>
      <c r="R150" s="14"/>
    </row>
    <row r="151" spans="7:18" ht="15.75" customHeight="1" x14ac:dyDescent="0.2">
      <c r="G151" s="14"/>
      <c r="H151" s="14"/>
      <c r="I151" s="14"/>
      <c r="J151" s="14"/>
      <c r="K151" s="14"/>
      <c r="L151" s="14"/>
      <c r="M151" s="14"/>
      <c r="N151" s="14"/>
      <c r="O151" s="14"/>
      <c r="P151" s="14"/>
      <c r="Q151" s="14"/>
      <c r="R151" s="14"/>
    </row>
    <row r="152" spans="7:18" ht="15.75" customHeight="1" x14ac:dyDescent="0.2">
      <c r="G152" s="14"/>
      <c r="H152" s="14"/>
      <c r="I152" s="14"/>
      <c r="J152" s="14"/>
      <c r="K152" s="14"/>
      <c r="L152" s="14"/>
      <c r="M152" s="14"/>
      <c r="N152" s="14"/>
      <c r="O152" s="14"/>
      <c r="P152" s="14"/>
      <c r="Q152" s="14"/>
      <c r="R152" s="14"/>
    </row>
    <row r="153" spans="7:18" ht="15.75" customHeight="1" x14ac:dyDescent="0.2">
      <c r="G153" s="14"/>
      <c r="H153" s="14"/>
      <c r="I153" s="14"/>
      <c r="J153" s="14"/>
      <c r="K153" s="14"/>
      <c r="L153" s="14"/>
      <c r="M153" s="14"/>
      <c r="N153" s="14"/>
      <c r="O153" s="14"/>
      <c r="P153" s="14"/>
      <c r="Q153" s="14"/>
      <c r="R153" s="14"/>
    </row>
    <row r="154" spans="7:18" ht="15.75" customHeight="1" x14ac:dyDescent="0.2">
      <c r="G154" s="14"/>
      <c r="H154" s="14"/>
      <c r="I154" s="14"/>
      <c r="J154" s="14"/>
      <c r="K154" s="14"/>
      <c r="L154" s="14"/>
      <c r="M154" s="14"/>
      <c r="N154" s="14"/>
      <c r="O154" s="14"/>
      <c r="P154" s="14"/>
      <c r="Q154" s="14"/>
      <c r="R154" s="14"/>
    </row>
    <row r="155" spans="7:18" ht="15.75" customHeight="1" x14ac:dyDescent="0.2">
      <c r="G155" s="14"/>
      <c r="H155" s="14"/>
      <c r="I155" s="14"/>
      <c r="J155" s="14"/>
      <c r="K155" s="14"/>
      <c r="L155" s="14"/>
      <c r="M155" s="14"/>
      <c r="N155" s="14"/>
      <c r="O155" s="14"/>
      <c r="P155" s="14"/>
      <c r="Q155" s="14"/>
      <c r="R155" s="14"/>
    </row>
    <row r="156" spans="7:18" ht="15.75" customHeight="1" x14ac:dyDescent="0.2">
      <c r="G156" s="14"/>
      <c r="H156" s="14"/>
      <c r="I156" s="14"/>
      <c r="J156" s="14"/>
      <c r="K156" s="14"/>
      <c r="L156" s="14"/>
      <c r="M156" s="14"/>
      <c r="N156" s="14"/>
      <c r="O156" s="14"/>
      <c r="P156" s="14"/>
      <c r="Q156" s="14"/>
      <c r="R156" s="14"/>
    </row>
    <row r="157" spans="7:18" ht="15.75" customHeight="1" x14ac:dyDescent="0.2">
      <c r="G157" s="14"/>
      <c r="H157" s="14"/>
      <c r="I157" s="14"/>
      <c r="J157" s="14"/>
      <c r="K157" s="14"/>
      <c r="L157" s="14"/>
      <c r="M157" s="14"/>
      <c r="N157" s="14"/>
      <c r="O157" s="14"/>
      <c r="P157" s="14"/>
      <c r="Q157" s="14"/>
      <c r="R157" s="14"/>
    </row>
    <row r="158" spans="7:18" ht="15.75" customHeight="1" x14ac:dyDescent="0.2">
      <c r="G158" s="14"/>
      <c r="H158" s="14"/>
      <c r="I158" s="14"/>
      <c r="J158" s="14"/>
      <c r="K158" s="14"/>
      <c r="L158" s="14"/>
      <c r="M158" s="14"/>
      <c r="N158" s="14"/>
      <c r="O158" s="14"/>
      <c r="P158" s="14"/>
      <c r="Q158" s="14"/>
      <c r="R158" s="14"/>
    </row>
    <row r="159" spans="7:18" ht="15.75" customHeight="1" x14ac:dyDescent="0.2">
      <c r="G159" s="14"/>
      <c r="H159" s="14"/>
      <c r="I159" s="14"/>
      <c r="J159" s="14"/>
      <c r="K159" s="14"/>
      <c r="L159" s="14"/>
      <c r="M159" s="14"/>
      <c r="N159" s="14"/>
      <c r="O159" s="14"/>
      <c r="P159" s="14"/>
      <c r="Q159" s="14"/>
      <c r="R159" s="14"/>
    </row>
    <row r="160" spans="7:18" ht="15.75" customHeight="1" x14ac:dyDescent="0.2">
      <c r="G160" s="14"/>
      <c r="H160" s="14"/>
      <c r="I160" s="14"/>
      <c r="J160" s="14"/>
      <c r="K160" s="14"/>
      <c r="L160" s="14"/>
      <c r="M160" s="14"/>
      <c r="N160" s="14"/>
      <c r="O160" s="14"/>
      <c r="P160" s="14"/>
      <c r="Q160" s="14"/>
      <c r="R160" s="14"/>
    </row>
    <row r="161" spans="7:18" ht="15.75" customHeight="1" x14ac:dyDescent="0.2">
      <c r="G161" s="14"/>
      <c r="H161" s="14"/>
      <c r="I161" s="14"/>
      <c r="J161" s="14"/>
      <c r="K161" s="14"/>
      <c r="L161" s="14"/>
      <c r="M161" s="14"/>
      <c r="N161" s="14"/>
      <c r="O161" s="14"/>
      <c r="P161" s="14"/>
      <c r="Q161" s="14"/>
      <c r="R161" s="14"/>
    </row>
    <row r="162" spans="7:18" ht="15.75" customHeight="1" x14ac:dyDescent="0.2">
      <c r="G162" s="14"/>
      <c r="H162" s="14"/>
      <c r="I162" s="14"/>
      <c r="J162" s="14"/>
      <c r="K162" s="14"/>
      <c r="L162" s="14"/>
      <c r="M162" s="14"/>
      <c r="N162" s="14"/>
      <c r="O162" s="14"/>
      <c r="P162" s="14"/>
      <c r="Q162" s="14"/>
      <c r="R162" s="14"/>
    </row>
    <row r="163" spans="7:18" ht="15.75" customHeight="1" x14ac:dyDescent="0.2">
      <c r="G163" s="14"/>
      <c r="H163" s="14"/>
      <c r="I163" s="14"/>
      <c r="J163" s="14"/>
      <c r="K163" s="14"/>
      <c r="L163" s="14"/>
      <c r="M163" s="14"/>
      <c r="N163" s="14"/>
      <c r="O163" s="14"/>
      <c r="P163" s="14"/>
      <c r="Q163" s="14"/>
      <c r="R163" s="14"/>
    </row>
    <row r="164" spans="7:18" ht="15.75" customHeight="1" x14ac:dyDescent="0.2">
      <c r="G164" s="14"/>
      <c r="H164" s="14"/>
      <c r="I164" s="14"/>
      <c r="J164" s="14"/>
      <c r="K164" s="14"/>
      <c r="L164" s="14"/>
      <c r="M164" s="14"/>
      <c r="N164" s="14"/>
      <c r="O164" s="14"/>
      <c r="P164" s="14"/>
      <c r="Q164" s="14"/>
      <c r="R164" s="14"/>
    </row>
    <row r="165" spans="7:18" ht="15.75" customHeight="1" x14ac:dyDescent="0.2">
      <c r="G165" s="14"/>
      <c r="H165" s="14"/>
      <c r="I165" s="14"/>
      <c r="J165" s="14"/>
      <c r="K165" s="14"/>
      <c r="L165" s="14"/>
      <c r="M165" s="14"/>
      <c r="N165" s="14"/>
      <c r="O165" s="14"/>
      <c r="P165" s="14"/>
      <c r="Q165" s="14"/>
      <c r="R165" s="14"/>
    </row>
    <row r="166" spans="7:18" ht="15.75" customHeight="1" x14ac:dyDescent="0.2">
      <c r="G166" s="14"/>
      <c r="H166" s="14"/>
      <c r="I166" s="14"/>
      <c r="J166" s="14"/>
      <c r="K166" s="14"/>
      <c r="L166" s="14"/>
      <c r="M166" s="14"/>
      <c r="N166" s="14"/>
      <c r="O166" s="14"/>
      <c r="P166" s="14"/>
      <c r="Q166" s="14"/>
      <c r="R166" s="14"/>
    </row>
    <row r="167" spans="7:18" ht="15.75" customHeight="1" x14ac:dyDescent="0.2">
      <c r="G167" s="14"/>
      <c r="H167" s="14"/>
      <c r="I167" s="14"/>
      <c r="J167" s="14"/>
      <c r="K167" s="14"/>
      <c r="L167" s="14"/>
      <c r="M167" s="14"/>
      <c r="N167" s="14"/>
      <c r="O167" s="14"/>
      <c r="P167" s="14"/>
      <c r="Q167" s="14"/>
      <c r="R167" s="14"/>
    </row>
    <row r="168" spans="7:18" ht="15.75" customHeight="1" x14ac:dyDescent="0.2">
      <c r="G168" s="14"/>
      <c r="H168" s="14"/>
      <c r="I168" s="14"/>
      <c r="J168" s="14"/>
      <c r="K168" s="14"/>
      <c r="L168" s="14"/>
      <c r="M168" s="14"/>
      <c r="N168" s="14"/>
      <c r="O168" s="14"/>
      <c r="P168" s="14"/>
      <c r="Q168" s="14"/>
      <c r="R168" s="14"/>
    </row>
    <row r="169" spans="7:18" ht="15.75" customHeight="1" x14ac:dyDescent="0.2">
      <c r="G169" s="14"/>
      <c r="H169" s="14"/>
      <c r="I169" s="14"/>
      <c r="J169" s="14"/>
      <c r="K169" s="14"/>
      <c r="L169" s="14"/>
      <c r="M169" s="14"/>
      <c r="N169" s="14"/>
      <c r="O169" s="14"/>
      <c r="P169" s="14"/>
      <c r="Q169" s="14"/>
      <c r="R169" s="14"/>
    </row>
    <row r="170" spans="7:18" ht="15.75" customHeight="1" x14ac:dyDescent="0.2">
      <c r="G170" s="14"/>
      <c r="H170" s="14"/>
      <c r="I170" s="14"/>
      <c r="J170" s="14"/>
      <c r="K170" s="14"/>
      <c r="L170" s="14"/>
      <c r="M170" s="14"/>
      <c r="N170" s="14"/>
      <c r="O170" s="14"/>
      <c r="P170" s="14"/>
      <c r="Q170" s="14"/>
      <c r="R170" s="14"/>
    </row>
    <row r="171" spans="7:18" ht="15.75" customHeight="1" x14ac:dyDescent="0.2">
      <c r="G171" s="14"/>
      <c r="H171" s="14"/>
      <c r="I171" s="14"/>
      <c r="J171" s="14"/>
      <c r="K171" s="14"/>
      <c r="L171" s="14"/>
      <c r="M171" s="14"/>
      <c r="N171" s="14"/>
      <c r="O171" s="14"/>
      <c r="P171" s="14"/>
      <c r="Q171" s="14"/>
      <c r="R171" s="14"/>
    </row>
    <row r="172" spans="7:18" ht="15.75" customHeight="1" x14ac:dyDescent="0.2">
      <c r="G172" s="14"/>
      <c r="H172" s="14"/>
      <c r="I172" s="14"/>
      <c r="J172" s="14"/>
      <c r="K172" s="14"/>
      <c r="L172" s="14"/>
      <c r="M172" s="14"/>
      <c r="N172" s="14"/>
      <c r="O172" s="14"/>
      <c r="P172" s="14"/>
      <c r="Q172" s="14"/>
      <c r="R172" s="14"/>
    </row>
    <row r="173" spans="7:18" ht="15.75" customHeight="1" x14ac:dyDescent="0.2">
      <c r="G173" s="14"/>
      <c r="H173" s="14"/>
      <c r="I173" s="14"/>
      <c r="J173" s="14"/>
      <c r="K173" s="14"/>
      <c r="L173" s="14"/>
      <c r="M173" s="14"/>
      <c r="N173" s="14"/>
      <c r="O173" s="14"/>
      <c r="P173" s="14"/>
      <c r="Q173" s="14"/>
      <c r="R173" s="14"/>
    </row>
    <row r="174" spans="7:18" ht="15.75" customHeight="1" x14ac:dyDescent="0.2">
      <c r="G174" s="14"/>
      <c r="H174" s="14"/>
      <c r="I174" s="14"/>
      <c r="J174" s="14"/>
      <c r="K174" s="14"/>
      <c r="L174" s="14"/>
      <c r="M174" s="14"/>
      <c r="N174" s="14"/>
      <c r="O174" s="14"/>
      <c r="P174" s="14"/>
      <c r="Q174" s="14"/>
      <c r="R174" s="14"/>
    </row>
    <row r="175" spans="7:18" ht="15.75" customHeight="1" x14ac:dyDescent="0.2">
      <c r="G175" s="14"/>
      <c r="H175" s="14"/>
      <c r="I175" s="14"/>
      <c r="J175" s="14"/>
      <c r="K175" s="14"/>
      <c r="L175" s="14"/>
      <c r="M175" s="14"/>
      <c r="N175" s="14"/>
      <c r="O175" s="14"/>
      <c r="P175" s="14"/>
      <c r="Q175" s="14"/>
      <c r="R175" s="14"/>
    </row>
    <row r="176" spans="7:18" ht="15.75" customHeight="1" x14ac:dyDescent="0.2">
      <c r="G176" s="14"/>
      <c r="H176" s="14"/>
      <c r="I176" s="14"/>
      <c r="J176" s="14"/>
      <c r="K176" s="14"/>
      <c r="L176" s="14"/>
      <c r="M176" s="14"/>
      <c r="N176" s="14"/>
      <c r="O176" s="14"/>
      <c r="P176" s="14"/>
      <c r="Q176" s="14"/>
      <c r="R176" s="14"/>
    </row>
    <row r="177" spans="7:18" ht="15.75" customHeight="1" x14ac:dyDescent="0.2">
      <c r="G177" s="14"/>
      <c r="H177" s="14"/>
      <c r="I177" s="14"/>
      <c r="J177" s="14"/>
      <c r="K177" s="14"/>
      <c r="L177" s="14"/>
      <c r="M177" s="14"/>
      <c r="N177" s="14"/>
      <c r="O177" s="14"/>
      <c r="P177" s="14"/>
      <c r="Q177" s="14"/>
      <c r="R177" s="14"/>
    </row>
    <row r="178" spans="7:18" ht="15.75" customHeight="1" x14ac:dyDescent="0.2">
      <c r="G178" s="14"/>
      <c r="H178" s="14"/>
      <c r="I178" s="14"/>
      <c r="J178" s="14"/>
      <c r="K178" s="14"/>
      <c r="L178" s="14"/>
      <c r="M178" s="14"/>
      <c r="N178" s="14"/>
      <c r="O178" s="14"/>
      <c r="P178" s="14"/>
      <c r="Q178" s="14"/>
      <c r="R178" s="14"/>
    </row>
    <row r="179" spans="7:18" ht="15.75" customHeight="1" x14ac:dyDescent="0.2">
      <c r="G179" s="14"/>
      <c r="H179" s="14"/>
      <c r="I179" s="14"/>
      <c r="J179" s="14"/>
      <c r="K179" s="14"/>
      <c r="L179" s="14"/>
      <c r="M179" s="14"/>
      <c r="N179" s="14"/>
      <c r="O179" s="14"/>
      <c r="P179" s="14"/>
      <c r="Q179" s="14"/>
      <c r="R179" s="14"/>
    </row>
    <row r="180" spans="7:18" ht="15.75" customHeight="1" x14ac:dyDescent="0.2">
      <c r="G180" s="14"/>
      <c r="H180" s="14"/>
      <c r="I180" s="14"/>
      <c r="J180" s="14"/>
      <c r="K180" s="14"/>
      <c r="L180" s="14"/>
      <c r="M180" s="14"/>
      <c r="N180" s="14"/>
      <c r="O180" s="14"/>
      <c r="P180" s="14"/>
      <c r="Q180" s="14"/>
      <c r="R180" s="14"/>
    </row>
    <row r="181" spans="7:18" ht="15.75" customHeight="1" x14ac:dyDescent="0.2">
      <c r="G181" s="14"/>
      <c r="H181" s="14"/>
      <c r="I181" s="14"/>
      <c r="J181" s="14"/>
      <c r="K181" s="14"/>
      <c r="L181" s="14"/>
      <c r="M181" s="14"/>
      <c r="N181" s="14"/>
      <c r="O181" s="14"/>
      <c r="P181" s="14"/>
      <c r="Q181" s="14"/>
      <c r="R181" s="14"/>
    </row>
    <row r="182" spans="7:18" ht="15.75" customHeight="1" x14ac:dyDescent="0.2">
      <c r="G182" s="14"/>
      <c r="H182" s="14"/>
      <c r="I182" s="14"/>
      <c r="J182" s="14"/>
      <c r="K182" s="14"/>
      <c r="L182" s="14"/>
      <c r="M182" s="14"/>
      <c r="N182" s="14"/>
      <c r="O182" s="14"/>
      <c r="P182" s="14"/>
      <c r="Q182" s="14"/>
      <c r="R182" s="14"/>
    </row>
    <row r="183" spans="7:18" ht="15.75" customHeight="1" x14ac:dyDescent="0.2">
      <c r="G183" s="14"/>
      <c r="H183" s="14"/>
      <c r="I183" s="14"/>
      <c r="J183" s="14"/>
      <c r="K183" s="14"/>
      <c r="L183" s="14"/>
      <c r="M183" s="14"/>
      <c r="N183" s="14"/>
      <c r="O183" s="14"/>
      <c r="P183" s="14"/>
      <c r="Q183" s="14"/>
      <c r="R183" s="14"/>
    </row>
    <row r="184" spans="7:18" ht="15.75" customHeight="1" x14ac:dyDescent="0.2">
      <c r="G184" s="14"/>
      <c r="H184" s="14"/>
      <c r="I184" s="14"/>
      <c r="J184" s="14"/>
      <c r="K184" s="14"/>
      <c r="L184" s="14"/>
      <c r="M184" s="14"/>
      <c r="N184" s="14"/>
      <c r="O184" s="14"/>
      <c r="P184" s="14"/>
      <c r="Q184" s="14"/>
      <c r="R184" s="14"/>
    </row>
    <row r="185" spans="7:18" ht="15.75" customHeight="1" x14ac:dyDescent="0.2">
      <c r="G185" s="14"/>
      <c r="H185" s="14"/>
      <c r="I185" s="14"/>
      <c r="J185" s="14"/>
      <c r="K185" s="14"/>
      <c r="L185" s="14"/>
      <c r="M185" s="14"/>
      <c r="N185" s="14"/>
      <c r="O185" s="14"/>
      <c r="P185" s="14"/>
      <c r="Q185" s="14"/>
      <c r="R185" s="14"/>
    </row>
    <row r="186" spans="7:18" ht="15.75" customHeight="1" x14ac:dyDescent="0.2">
      <c r="G186" s="14"/>
      <c r="H186" s="14"/>
      <c r="I186" s="14"/>
      <c r="J186" s="14"/>
      <c r="K186" s="14"/>
      <c r="L186" s="14"/>
      <c r="M186" s="14"/>
      <c r="N186" s="14"/>
      <c r="O186" s="14"/>
      <c r="P186" s="14"/>
      <c r="Q186" s="14"/>
      <c r="R186" s="14"/>
    </row>
    <row r="187" spans="7:18" ht="15.75" customHeight="1" x14ac:dyDescent="0.2">
      <c r="G187" s="14"/>
      <c r="H187" s="14"/>
      <c r="I187" s="14"/>
      <c r="J187" s="14"/>
      <c r="K187" s="14"/>
      <c r="L187" s="14"/>
      <c r="M187" s="14"/>
      <c r="N187" s="14"/>
      <c r="O187" s="14"/>
      <c r="P187" s="14"/>
      <c r="Q187" s="14"/>
      <c r="R187" s="14"/>
    </row>
    <row r="188" spans="7:18" ht="15.75" customHeight="1" x14ac:dyDescent="0.2">
      <c r="G188" s="14"/>
      <c r="H188" s="14"/>
      <c r="I188" s="14"/>
      <c r="J188" s="14"/>
      <c r="K188" s="14"/>
      <c r="L188" s="14"/>
      <c r="M188" s="14"/>
      <c r="N188" s="14"/>
      <c r="O188" s="14"/>
      <c r="P188" s="14"/>
      <c r="Q188" s="14"/>
      <c r="R188" s="14"/>
    </row>
    <row r="189" spans="7:18" ht="15.75" customHeight="1" x14ac:dyDescent="0.2">
      <c r="G189" s="14"/>
      <c r="H189" s="14"/>
      <c r="I189" s="14"/>
      <c r="J189" s="14"/>
      <c r="K189" s="14"/>
      <c r="L189" s="14"/>
      <c r="M189" s="14"/>
      <c r="N189" s="14"/>
      <c r="O189" s="14"/>
      <c r="P189" s="14"/>
      <c r="Q189" s="14"/>
      <c r="R189" s="14"/>
    </row>
    <row r="190" spans="7:18" ht="15.75" customHeight="1" x14ac:dyDescent="0.2">
      <c r="G190" s="14"/>
      <c r="H190" s="14"/>
      <c r="I190" s="14"/>
      <c r="J190" s="14"/>
      <c r="K190" s="14"/>
      <c r="L190" s="14"/>
      <c r="M190" s="14"/>
      <c r="N190" s="14"/>
      <c r="O190" s="14"/>
      <c r="P190" s="14"/>
      <c r="Q190" s="14"/>
      <c r="R190" s="14"/>
    </row>
    <row r="191" spans="7:18" ht="15.75" customHeight="1" x14ac:dyDescent="0.2">
      <c r="G191" s="14"/>
      <c r="H191" s="14"/>
      <c r="I191" s="14"/>
      <c r="J191" s="14"/>
      <c r="K191" s="14"/>
      <c r="L191" s="14"/>
      <c r="M191" s="14"/>
      <c r="N191" s="14"/>
      <c r="O191" s="14"/>
      <c r="P191" s="14"/>
      <c r="Q191" s="14"/>
      <c r="R191" s="14"/>
    </row>
    <row r="192" spans="7:18" ht="15.75" customHeight="1" x14ac:dyDescent="0.2">
      <c r="G192" s="14"/>
      <c r="H192" s="14"/>
      <c r="I192" s="14"/>
      <c r="J192" s="14"/>
      <c r="K192" s="14"/>
      <c r="L192" s="14"/>
      <c r="M192" s="14"/>
      <c r="N192" s="14"/>
      <c r="O192" s="14"/>
      <c r="P192" s="14"/>
      <c r="Q192" s="14"/>
      <c r="R192" s="14"/>
    </row>
    <row r="193" spans="7:18" ht="15.75" customHeight="1" x14ac:dyDescent="0.2">
      <c r="G193" s="14"/>
      <c r="H193" s="14"/>
      <c r="I193" s="14"/>
      <c r="J193" s="14"/>
      <c r="K193" s="14"/>
      <c r="L193" s="14"/>
      <c r="M193" s="14"/>
      <c r="N193" s="14"/>
      <c r="O193" s="14"/>
      <c r="P193" s="14"/>
      <c r="Q193" s="14"/>
      <c r="R193" s="14"/>
    </row>
    <row r="194" spans="7:18" ht="15.75" customHeight="1" x14ac:dyDescent="0.2">
      <c r="G194" s="14"/>
      <c r="H194" s="14"/>
      <c r="I194" s="14"/>
      <c r="J194" s="14"/>
      <c r="K194" s="14"/>
      <c r="L194" s="14"/>
      <c r="M194" s="14"/>
      <c r="N194" s="14"/>
      <c r="O194" s="14"/>
      <c r="P194" s="14"/>
      <c r="Q194" s="14"/>
      <c r="R194" s="14"/>
    </row>
    <row r="195" spans="7:18" ht="15.75" customHeight="1" x14ac:dyDescent="0.2">
      <c r="G195" s="14"/>
      <c r="H195" s="14"/>
      <c r="I195" s="14"/>
      <c r="J195" s="14"/>
      <c r="K195" s="14"/>
      <c r="L195" s="14"/>
      <c r="M195" s="14"/>
      <c r="N195" s="14"/>
      <c r="O195" s="14"/>
      <c r="P195" s="14"/>
      <c r="Q195" s="14"/>
      <c r="R195" s="14"/>
    </row>
    <row r="196" spans="7:18" ht="15.75" customHeight="1" x14ac:dyDescent="0.2">
      <c r="G196" s="14"/>
      <c r="H196" s="14"/>
      <c r="I196" s="14"/>
      <c r="J196" s="14"/>
      <c r="K196" s="14"/>
      <c r="L196" s="14"/>
      <c r="M196" s="14"/>
      <c r="N196" s="14"/>
      <c r="O196" s="14"/>
      <c r="P196" s="14"/>
      <c r="Q196" s="14"/>
      <c r="R196" s="14"/>
    </row>
    <row r="197" spans="7:18" ht="15.75" customHeight="1" x14ac:dyDescent="0.2">
      <c r="G197" s="14"/>
      <c r="H197" s="14"/>
      <c r="I197" s="14"/>
      <c r="J197" s="14"/>
      <c r="K197" s="14"/>
      <c r="L197" s="14"/>
      <c r="M197" s="14"/>
      <c r="N197" s="14"/>
      <c r="O197" s="14"/>
      <c r="P197" s="14"/>
      <c r="Q197" s="14"/>
      <c r="R197" s="14"/>
    </row>
    <row r="198" spans="7:18" ht="15.75" customHeight="1" x14ac:dyDescent="0.2">
      <c r="G198" s="14"/>
      <c r="H198" s="14"/>
      <c r="I198" s="14"/>
      <c r="J198" s="14"/>
      <c r="K198" s="14"/>
      <c r="L198" s="14"/>
      <c r="M198" s="14"/>
      <c r="N198" s="14"/>
      <c r="O198" s="14"/>
      <c r="P198" s="14"/>
      <c r="Q198" s="14"/>
      <c r="R198" s="14"/>
    </row>
    <row r="199" spans="7:18" ht="15.75" customHeight="1" x14ac:dyDescent="0.2">
      <c r="G199" s="14"/>
      <c r="H199" s="14"/>
      <c r="I199" s="14"/>
      <c r="J199" s="14"/>
      <c r="K199" s="14"/>
      <c r="L199" s="14"/>
      <c r="M199" s="14"/>
      <c r="N199" s="14"/>
      <c r="O199" s="14"/>
      <c r="P199" s="14"/>
      <c r="Q199" s="14"/>
      <c r="R199" s="14"/>
    </row>
    <row r="200" spans="7:18" ht="15.75" customHeight="1" x14ac:dyDescent="0.2">
      <c r="G200" s="14"/>
      <c r="H200" s="14"/>
      <c r="I200" s="14"/>
      <c r="J200" s="14"/>
      <c r="K200" s="14"/>
      <c r="L200" s="14"/>
      <c r="M200" s="14"/>
      <c r="N200" s="14"/>
      <c r="O200" s="14"/>
      <c r="P200" s="14"/>
      <c r="Q200" s="14"/>
      <c r="R200" s="14"/>
    </row>
    <row r="201" spans="7:18" ht="15.75" customHeight="1" x14ac:dyDescent="0.2">
      <c r="G201" s="14"/>
      <c r="H201" s="14"/>
      <c r="I201" s="14"/>
      <c r="J201" s="14"/>
      <c r="K201" s="14"/>
      <c r="L201" s="14"/>
      <c r="M201" s="14"/>
      <c r="N201" s="14"/>
      <c r="O201" s="14"/>
      <c r="P201" s="14"/>
      <c r="Q201" s="14"/>
      <c r="R201" s="14"/>
    </row>
    <row r="202" spans="7:18" ht="15.75" customHeight="1" x14ac:dyDescent="0.2">
      <c r="G202" s="14"/>
      <c r="H202" s="14"/>
      <c r="I202" s="14"/>
      <c r="J202" s="14"/>
      <c r="K202" s="14"/>
      <c r="L202" s="14"/>
      <c r="M202" s="14"/>
      <c r="N202" s="14"/>
      <c r="O202" s="14"/>
      <c r="P202" s="14"/>
      <c r="Q202" s="14"/>
      <c r="R202" s="14"/>
    </row>
    <row r="203" spans="7:18" ht="15.75" customHeight="1" x14ac:dyDescent="0.2">
      <c r="G203" s="14"/>
      <c r="H203" s="14"/>
      <c r="I203" s="14"/>
      <c r="J203" s="14"/>
      <c r="K203" s="14"/>
      <c r="L203" s="14"/>
      <c r="M203" s="14"/>
      <c r="N203" s="14"/>
      <c r="O203" s="14"/>
      <c r="P203" s="14"/>
      <c r="Q203" s="14"/>
      <c r="R203" s="14"/>
    </row>
    <row r="204" spans="7:18" ht="15.75" customHeight="1" x14ac:dyDescent="0.2">
      <c r="G204" s="14"/>
      <c r="H204" s="14"/>
      <c r="I204" s="14"/>
      <c r="J204" s="14"/>
      <c r="K204" s="14"/>
      <c r="L204" s="14"/>
      <c r="M204" s="14"/>
      <c r="N204" s="14"/>
      <c r="O204" s="14"/>
      <c r="P204" s="14"/>
      <c r="Q204" s="14"/>
      <c r="R204" s="14"/>
    </row>
    <row r="205" spans="7:18" ht="15.75" customHeight="1" x14ac:dyDescent="0.2">
      <c r="G205" s="14"/>
      <c r="H205" s="14"/>
      <c r="I205" s="14"/>
      <c r="J205" s="14"/>
      <c r="K205" s="14"/>
      <c r="L205" s="14"/>
      <c r="M205" s="14"/>
      <c r="N205" s="14"/>
      <c r="O205" s="14"/>
      <c r="P205" s="14"/>
      <c r="Q205" s="14"/>
      <c r="R205" s="14"/>
    </row>
    <row r="206" spans="7:18" ht="15.75" customHeight="1" x14ac:dyDescent="0.2">
      <c r="G206" s="14"/>
      <c r="H206" s="14"/>
      <c r="I206" s="14"/>
      <c r="J206" s="14"/>
      <c r="K206" s="14"/>
      <c r="L206" s="14"/>
      <c r="M206" s="14"/>
      <c r="N206" s="14"/>
      <c r="O206" s="14"/>
      <c r="P206" s="14"/>
      <c r="Q206" s="14"/>
      <c r="R206" s="14"/>
    </row>
    <row r="207" spans="7:18" ht="15.75" customHeight="1" x14ac:dyDescent="0.2">
      <c r="G207" s="14"/>
      <c r="H207" s="14"/>
      <c r="I207" s="14"/>
      <c r="J207" s="14"/>
      <c r="K207" s="14"/>
      <c r="L207" s="14"/>
      <c r="M207" s="14"/>
      <c r="N207" s="14"/>
      <c r="O207" s="14"/>
      <c r="P207" s="14"/>
      <c r="Q207" s="14"/>
      <c r="R207" s="14"/>
    </row>
    <row r="208" spans="7:18" ht="15.75" customHeight="1" x14ac:dyDescent="0.2">
      <c r="G208" s="14"/>
      <c r="H208" s="14"/>
      <c r="I208" s="14"/>
      <c r="J208" s="14"/>
      <c r="K208" s="14"/>
      <c r="L208" s="14"/>
      <c r="M208" s="14"/>
      <c r="N208" s="14"/>
      <c r="O208" s="14"/>
      <c r="P208" s="14"/>
      <c r="Q208" s="14"/>
      <c r="R208" s="14"/>
    </row>
    <row r="209" spans="7:18" ht="15.75" customHeight="1" x14ac:dyDescent="0.2">
      <c r="G209" s="14"/>
      <c r="H209" s="14"/>
      <c r="I209" s="14"/>
      <c r="J209" s="14"/>
      <c r="K209" s="14"/>
      <c r="L209" s="14"/>
      <c r="M209" s="14"/>
      <c r="N209" s="14"/>
      <c r="O209" s="14"/>
      <c r="P209" s="14"/>
      <c r="Q209" s="14"/>
      <c r="R209" s="14"/>
    </row>
    <row r="210" spans="7:18" ht="15.75" customHeight="1" x14ac:dyDescent="0.2">
      <c r="G210" s="14"/>
      <c r="H210" s="14"/>
      <c r="I210" s="14"/>
      <c r="J210" s="14"/>
      <c r="K210" s="14"/>
      <c r="L210" s="14"/>
      <c r="M210" s="14"/>
      <c r="N210" s="14"/>
      <c r="O210" s="14"/>
      <c r="P210" s="14"/>
      <c r="Q210" s="14"/>
      <c r="R210" s="14"/>
    </row>
    <row r="211" spans="7:18" ht="15.75" customHeight="1" x14ac:dyDescent="0.2">
      <c r="G211" s="14"/>
      <c r="H211" s="14"/>
      <c r="I211" s="14"/>
      <c r="J211" s="14"/>
      <c r="K211" s="14"/>
      <c r="L211" s="14"/>
      <c r="M211" s="14"/>
      <c r="N211" s="14"/>
      <c r="O211" s="14"/>
      <c r="P211" s="14"/>
      <c r="Q211" s="14"/>
      <c r="R211" s="14"/>
    </row>
    <row r="212" spans="7:18" ht="15.75" customHeight="1" x14ac:dyDescent="0.2">
      <c r="G212" s="14"/>
      <c r="H212" s="14"/>
      <c r="I212" s="14"/>
      <c r="J212" s="14"/>
      <c r="K212" s="14"/>
      <c r="L212" s="14"/>
      <c r="M212" s="14"/>
      <c r="N212" s="14"/>
      <c r="O212" s="14"/>
      <c r="P212" s="14"/>
      <c r="Q212" s="14"/>
      <c r="R212" s="14"/>
    </row>
    <row r="213" spans="7:18" ht="15.75" customHeight="1" x14ac:dyDescent="0.2">
      <c r="G213" s="14"/>
      <c r="H213" s="14"/>
      <c r="I213" s="14"/>
      <c r="J213" s="14"/>
      <c r="K213" s="14"/>
      <c r="L213" s="14"/>
      <c r="M213" s="14"/>
      <c r="N213" s="14"/>
      <c r="O213" s="14"/>
      <c r="P213" s="14"/>
      <c r="Q213" s="14"/>
      <c r="R213" s="14"/>
    </row>
    <row r="214" spans="7:18" ht="15.75" customHeight="1" x14ac:dyDescent="0.2">
      <c r="G214" s="14"/>
      <c r="H214" s="14"/>
      <c r="I214" s="14"/>
      <c r="J214" s="14"/>
      <c r="K214" s="14"/>
      <c r="L214" s="14"/>
      <c r="M214" s="14"/>
      <c r="N214" s="14"/>
      <c r="O214" s="14"/>
      <c r="P214" s="14"/>
      <c r="Q214" s="14"/>
      <c r="R214" s="14"/>
    </row>
    <row r="215" spans="7:18" ht="15.75" customHeight="1" x14ac:dyDescent="0.2">
      <c r="G215" s="14"/>
      <c r="H215" s="14"/>
      <c r="I215" s="14"/>
      <c r="J215" s="14"/>
      <c r="K215" s="14"/>
      <c r="L215" s="14"/>
      <c r="M215" s="14"/>
      <c r="N215" s="14"/>
      <c r="O215" s="14"/>
      <c r="P215" s="14"/>
      <c r="Q215" s="14"/>
      <c r="R215" s="14"/>
    </row>
    <row r="216" spans="7:18" ht="15.75" customHeight="1" x14ac:dyDescent="0.2">
      <c r="G216" s="14"/>
      <c r="H216" s="14"/>
      <c r="I216" s="14"/>
      <c r="J216" s="14"/>
      <c r="K216" s="14"/>
      <c r="L216" s="14"/>
      <c r="M216" s="14"/>
      <c r="N216" s="14"/>
      <c r="O216" s="14"/>
      <c r="P216" s="14"/>
      <c r="Q216" s="14"/>
      <c r="R216" s="14"/>
    </row>
    <row r="217" spans="7:18" ht="15.75" customHeight="1" x14ac:dyDescent="0.2">
      <c r="G217" s="14"/>
      <c r="H217" s="14"/>
      <c r="I217" s="14"/>
      <c r="J217" s="14"/>
      <c r="K217" s="14"/>
      <c r="L217" s="14"/>
      <c r="M217" s="14"/>
      <c r="N217" s="14"/>
      <c r="O217" s="14"/>
      <c r="P217" s="14"/>
      <c r="Q217" s="14"/>
      <c r="R217" s="14"/>
    </row>
    <row r="218" spans="7:18" ht="15.75" customHeight="1" x14ac:dyDescent="0.2">
      <c r="G218" s="14"/>
      <c r="H218" s="14"/>
      <c r="I218" s="14"/>
      <c r="J218" s="14"/>
      <c r="K218" s="14"/>
      <c r="L218" s="14"/>
      <c r="M218" s="14"/>
      <c r="N218" s="14"/>
      <c r="O218" s="14"/>
      <c r="P218" s="14"/>
      <c r="Q218" s="14"/>
      <c r="R218" s="14"/>
    </row>
    <row r="219" spans="7:18" ht="15.75" customHeight="1" x14ac:dyDescent="0.2">
      <c r="G219" s="14"/>
      <c r="H219" s="14"/>
      <c r="I219" s="14"/>
      <c r="J219" s="14"/>
      <c r="K219" s="14"/>
      <c r="L219" s="14"/>
      <c r="M219" s="14"/>
      <c r="N219" s="14"/>
      <c r="O219" s="14"/>
      <c r="P219" s="14"/>
      <c r="Q219" s="14"/>
      <c r="R219" s="14"/>
    </row>
    <row r="220" spans="7:18" ht="15.75" customHeight="1" x14ac:dyDescent="0.2">
      <c r="G220" s="14"/>
      <c r="H220" s="14"/>
      <c r="I220" s="14"/>
      <c r="J220" s="14"/>
      <c r="K220" s="14"/>
      <c r="L220" s="14"/>
      <c r="M220" s="14"/>
      <c r="N220" s="14"/>
      <c r="O220" s="14"/>
      <c r="P220" s="14"/>
      <c r="Q220" s="14"/>
      <c r="R220" s="14"/>
    </row>
    <row r="221" spans="7:18" ht="15.75" customHeight="1" x14ac:dyDescent="0.2">
      <c r="G221" s="14"/>
      <c r="H221" s="14"/>
      <c r="I221" s="14"/>
      <c r="J221" s="14"/>
      <c r="K221" s="14"/>
      <c r="L221" s="14"/>
      <c r="M221" s="14"/>
      <c r="N221" s="14"/>
      <c r="O221" s="14"/>
      <c r="P221" s="14"/>
      <c r="Q221" s="14"/>
      <c r="R221" s="14"/>
    </row>
    <row r="222" spans="7:18" ht="15.75" customHeight="1" x14ac:dyDescent="0.2">
      <c r="G222" s="14"/>
      <c r="H222" s="14"/>
      <c r="I222" s="14"/>
      <c r="J222" s="14"/>
      <c r="K222" s="14"/>
      <c r="L222" s="14"/>
      <c r="M222" s="14"/>
      <c r="N222" s="14"/>
      <c r="O222" s="14"/>
      <c r="P222" s="14"/>
      <c r="Q222" s="14"/>
      <c r="R222" s="14"/>
    </row>
    <row r="223" spans="7:18" ht="15.75" customHeight="1" x14ac:dyDescent="0.2">
      <c r="G223" s="14"/>
      <c r="H223" s="14"/>
      <c r="I223" s="14"/>
      <c r="J223" s="14"/>
      <c r="K223" s="14"/>
      <c r="L223" s="14"/>
      <c r="M223" s="14"/>
      <c r="N223" s="14"/>
      <c r="O223" s="14"/>
      <c r="P223" s="14"/>
      <c r="Q223" s="14"/>
      <c r="R223" s="14"/>
    </row>
    <row r="224" spans="7:18" ht="15.75" customHeight="1" x14ac:dyDescent="0.2">
      <c r="G224" s="14"/>
      <c r="H224" s="14"/>
      <c r="I224" s="14"/>
      <c r="J224" s="14"/>
      <c r="K224" s="14"/>
      <c r="L224" s="14"/>
      <c r="M224" s="14"/>
      <c r="N224" s="14"/>
      <c r="O224" s="14"/>
      <c r="P224" s="14"/>
      <c r="Q224" s="14"/>
      <c r="R224" s="14"/>
    </row>
    <row r="225" spans="7:18" ht="15.75" customHeight="1" x14ac:dyDescent="0.2">
      <c r="G225" s="14"/>
      <c r="H225" s="14"/>
      <c r="I225" s="14"/>
      <c r="J225" s="14"/>
      <c r="K225" s="14"/>
      <c r="L225" s="14"/>
      <c r="M225" s="14"/>
      <c r="N225" s="14"/>
      <c r="O225" s="14"/>
      <c r="P225" s="14"/>
      <c r="Q225" s="14"/>
      <c r="R225" s="14"/>
    </row>
    <row r="226" spans="7:18" ht="15.75" customHeight="1" x14ac:dyDescent="0.2">
      <c r="G226" s="14"/>
      <c r="H226" s="14"/>
      <c r="I226" s="14"/>
      <c r="J226" s="14"/>
      <c r="K226" s="14"/>
      <c r="L226" s="14"/>
      <c r="M226" s="14"/>
      <c r="N226" s="14"/>
      <c r="O226" s="14"/>
      <c r="P226" s="14"/>
      <c r="Q226" s="14"/>
      <c r="R226" s="14"/>
    </row>
    <row r="227" spans="7:18" ht="15.75" customHeight="1" x14ac:dyDescent="0.2">
      <c r="G227" s="14"/>
      <c r="H227" s="14"/>
      <c r="I227" s="14"/>
      <c r="J227" s="14"/>
      <c r="K227" s="14"/>
      <c r="L227" s="14"/>
      <c r="M227" s="14"/>
      <c r="N227" s="14"/>
      <c r="O227" s="14"/>
      <c r="P227" s="14"/>
      <c r="Q227" s="14"/>
      <c r="R227" s="14"/>
    </row>
    <row r="228" spans="7:18" ht="15.75" customHeight="1" x14ac:dyDescent="0.2">
      <c r="G228" s="14"/>
      <c r="H228" s="14"/>
      <c r="I228" s="14"/>
      <c r="J228" s="14"/>
      <c r="K228" s="14"/>
      <c r="L228" s="14"/>
      <c r="M228" s="14"/>
      <c r="N228" s="14"/>
      <c r="O228" s="14"/>
      <c r="P228" s="14"/>
      <c r="Q228" s="14"/>
      <c r="R228" s="14"/>
    </row>
    <row r="229" spans="7:18" ht="15.75" customHeight="1" x14ac:dyDescent="0.2"/>
    <row r="230" spans="7:18" ht="15.75" customHeight="1" x14ac:dyDescent="0.2"/>
    <row r="231" spans="7:18" ht="15.75" customHeight="1" x14ac:dyDescent="0.2"/>
    <row r="232" spans="7:18" ht="15.75" customHeight="1" x14ac:dyDescent="0.2"/>
    <row r="233" spans="7:18" ht="15.75" customHeight="1" x14ac:dyDescent="0.2"/>
    <row r="234" spans="7:18" ht="15.75" customHeight="1" x14ac:dyDescent="0.2"/>
    <row r="235" spans="7:18" ht="15.75" customHeight="1" x14ac:dyDescent="0.2"/>
    <row r="236" spans="7:18" ht="15.75" customHeight="1" x14ac:dyDescent="0.2"/>
    <row r="237" spans="7:18" ht="15.75" customHeight="1" x14ac:dyDescent="0.2"/>
    <row r="238" spans="7:18" ht="15.75" customHeight="1" x14ac:dyDescent="0.2"/>
    <row r="239" spans="7:18" ht="15.75" customHeight="1" x14ac:dyDescent="0.2"/>
    <row r="240" spans="7:1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700-000000000000}">
          <x14:formula1>
            <xm:f>Redes!$K$5:$K$20</xm:f>
          </x14:formula1>
          <xm:sqref>A4:A27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8761D"/>
    <outlinePr summaryBelow="0" summaryRight="0"/>
  </sheetPr>
  <dimension ref="A1:H981"/>
  <sheetViews>
    <sheetView workbookViewId="0">
      <pane ySplit="1" topLeftCell="A2" activePane="bottomLeft" state="frozen"/>
      <selection pane="bottomLeft" activeCell="H35" sqref="H35"/>
    </sheetView>
  </sheetViews>
  <sheetFormatPr baseColWidth="10" defaultColWidth="14.42578125" defaultRowHeight="15" customHeight="1" x14ac:dyDescent="0.2"/>
  <cols>
    <col min="1" max="1" width="9.85546875" customWidth="1"/>
    <col min="2" max="2" width="35.7109375" customWidth="1"/>
    <col min="3" max="3" width="26.140625" customWidth="1"/>
    <col min="4" max="4" width="13.85546875" customWidth="1"/>
    <col min="5" max="5" width="16.85546875" customWidth="1"/>
    <col min="6" max="6" width="12.42578125" customWidth="1"/>
    <col min="7" max="7" width="12.85546875" customWidth="1"/>
    <col min="8" max="8" width="53" customWidth="1"/>
  </cols>
  <sheetData>
    <row r="1" spans="1:8" s="140" customFormat="1" ht="29.25" customHeight="1" x14ac:dyDescent="0.2">
      <c r="A1" s="140" t="s">
        <v>252</v>
      </c>
    </row>
    <row r="2" spans="1:8" ht="15" customHeight="1" thickBot="1" x14ac:dyDescent="0.25"/>
    <row r="3" spans="1:8" ht="15.75" customHeight="1" thickTop="1" x14ac:dyDescent="0.2">
      <c r="A3" s="187"/>
      <c r="B3" s="188" t="s">
        <v>170</v>
      </c>
      <c r="C3" s="188" t="s">
        <v>171</v>
      </c>
      <c r="D3" s="189"/>
      <c r="E3" s="190" t="s">
        <v>75</v>
      </c>
      <c r="F3" s="190" t="s">
        <v>172</v>
      </c>
      <c r="G3" s="190" t="s">
        <v>173</v>
      </c>
      <c r="H3" s="191" t="s">
        <v>174</v>
      </c>
    </row>
    <row r="4" spans="1:8" ht="15.75" customHeight="1" x14ac:dyDescent="0.2">
      <c r="A4" s="192"/>
      <c r="B4" s="167" t="s">
        <v>12</v>
      </c>
      <c r="C4" s="168" t="s">
        <v>175</v>
      </c>
      <c r="D4" s="168" t="s">
        <v>176</v>
      </c>
      <c r="E4" s="169">
        <f>SUM(E5:E17)</f>
        <v>2640</v>
      </c>
      <c r="F4" s="169">
        <f>SUM(F5:F16)</f>
        <v>0</v>
      </c>
      <c r="G4" s="170">
        <f>SUM(G5:G16)</f>
        <v>2640</v>
      </c>
      <c r="H4" s="193"/>
    </row>
    <row r="5" spans="1:8" ht="15.75" customHeight="1" x14ac:dyDescent="0.2">
      <c r="A5" s="194" t="s">
        <v>26</v>
      </c>
      <c r="B5" s="171" t="s">
        <v>298</v>
      </c>
      <c r="C5" s="172"/>
      <c r="D5" s="173"/>
      <c r="E5" s="174">
        <v>220</v>
      </c>
      <c r="F5" s="174">
        <v>0</v>
      </c>
      <c r="G5" s="130">
        <f t="shared" ref="G5:G16" si="0">E5-F5</f>
        <v>220</v>
      </c>
      <c r="H5" s="195"/>
    </row>
    <row r="6" spans="1:8" ht="15.75" customHeight="1" x14ac:dyDescent="0.2">
      <c r="A6" s="196" t="s">
        <v>26</v>
      </c>
      <c r="B6" s="171" t="s">
        <v>151</v>
      </c>
      <c r="C6" s="172"/>
      <c r="D6" s="172"/>
      <c r="E6" s="174">
        <v>220</v>
      </c>
      <c r="F6" s="174">
        <v>0</v>
      </c>
      <c r="G6" s="130">
        <f t="shared" si="0"/>
        <v>220</v>
      </c>
      <c r="H6" s="195"/>
    </row>
    <row r="7" spans="1:8" ht="15.75" customHeight="1" x14ac:dyDescent="0.2">
      <c r="A7" s="196" t="s">
        <v>93</v>
      </c>
      <c r="B7" s="171" t="s">
        <v>152</v>
      </c>
      <c r="C7" s="172"/>
      <c r="D7" s="172"/>
      <c r="E7" s="174">
        <v>220</v>
      </c>
      <c r="F7" s="174">
        <v>0</v>
      </c>
      <c r="G7" s="130">
        <f t="shared" si="0"/>
        <v>220</v>
      </c>
      <c r="H7" s="195"/>
    </row>
    <row r="8" spans="1:8" ht="15.75" customHeight="1" x14ac:dyDescent="0.2">
      <c r="A8" s="196" t="s">
        <v>94</v>
      </c>
      <c r="B8" s="175" t="s">
        <v>177</v>
      </c>
      <c r="C8" s="172"/>
      <c r="D8" s="172"/>
      <c r="E8" s="174">
        <v>220</v>
      </c>
      <c r="F8" s="174">
        <v>0</v>
      </c>
      <c r="G8" s="130">
        <f t="shared" si="0"/>
        <v>220</v>
      </c>
      <c r="H8" s="195"/>
    </row>
    <row r="9" spans="1:8" ht="15.75" customHeight="1" x14ac:dyDescent="0.2">
      <c r="A9" s="196" t="s">
        <v>94</v>
      </c>
      <c r="B9" s="175" t="s">
        <v>178</v>
      </c>
      <c r="C9" s="172"/>
      <c r="D9" s="172"/>
      <c r="E9" s="174">
        <v>220</v>
      </c>
      <c r="F9" s="174">
        <v>0</v>
      </c>
      <c r="G9" s="130">
        <f t="shared" si="0"/>
        <v>220</v>
      </c>
      <c r="H9" s="195"/>
    </row>
    <row r="10" spans="1:8" ht="15.75" customHeight="1" x14ac:dyDescent="0.2">
      <c r="A10" s="196" t="s">
        <v>94</v>
      </c>
      <c r="B10" s="175" t="s">
        <v>179</v>
      </c>
      <c r="C10" s="172"/>
      <c r="D10" s="172"/>
      <c r="E10" s="174">
        <v>220</v>
      </c>
      <c r="F10" s="174">
        <v>0</v>
      </c>
      <c r="G10" s="130">
        <f t="shared" si="0"/>
        <v>220</v>
      </c>
      <c r="H10" s="195"/>
    </row>
    <row r="11" spans="1:8" ht="15.75" customHeight="1" x14ac:dyDescent="0.2">
      <c r="A11" s="196" t="s">
        <v>94</v>
      </c>
      <c r="B11" s="175" t="s">
        <v>180</v>
      </c>
      <c r="C11" s="172"/>
      <c r="D11" s="172"/>
      <c r="E11" s="174">
        <v>220</v>
      </c>
      <c r="F11" s="174">
        <v>0</v>
      </c>
      <c r="G11" s="130">
        <f t="shared" si="0"/>
        <v>220</v>
      </c>
      <c r="H11" s="195"/>
    </row>
    <row r="12" spans="1:8" ht="15.75" customHeight="1" x14ac:dyDescent="0.2">
      <c r="A12" s="196" t="s">
        <v>96</v>
      </c>
      <c r="B12" s="175" t="s">
        <v>181</v>
      </c>
      <c r="C12" s="172"/>
      <c r="D12" s="172"/>
      <c r="E12" s="174">
        <v>220</v>
      </c>
      <c r="F12" s="174">
        <v>0</v>
      </c>
      <c r="G12" s="130">
        <f t="shared" si="0"/>
        <v>220</v>
      </c>
      <c r="H12" s="195"/>
    </row>
    <row r="13" spans="1:8" ht="15.75" customHeight="1" x14ac:dyDescent="0.2">
      <c r="A13" s="196" t="s">
        <v>18</v>
      </c>
      <c r="B13" s="175" t="s">
        <v>182</v>
      </c>
      <c r="C13" s="172"/>
      <c r="D13" s="172"/>
      <c r="E13" s="174">
        <v>220</v>
      </c>
      <c r="F13" s="174">
        <v>0</v>
      </c>
      <c r="G13" s="130">
        <f t="shared" si="0"/>
        <v>220</v>
      </c>
      <c r="H13" s="195"/>
    </row>
    <row r="14" spans="1:8" ht="15.75" customHeight="1" x14ac:dyDescent="0.2">
      <c r="A14" s="196" t="s">
        <v>26</v>
      </c>
      <c r="B14" s="175" t="s">
        <v>183</v>
      </c>
      <c r="C14" s="172"/>
      <c r="D14" s="172"/>
      <c r="E14" s="174">
        <v>220</v>
      </c>
      <c r="F14" s="174">
        <v>0</v>
      </c>
      <c r="G14" s="130">
        <f t="shared" si="0"/>
        <v>220</v>
      </c>
      <c r="H14" s="197"/>
    </row>
    <row r="15" spans="1:8" ht="15.75" customHeight="1" x14ac:dyDescent="0.2">
      <c r="A15" s="196" t="s">
        <v>99</v>
      </c>
      <c r="B15" s="175" t="s">
        <v>184</v>
      </c>
      <c r="C15" s="172"/>
      <c r="D15" s="172"/>
      <c r="E15" s="174">
        <v>220</v>
      </c>
      <c r="F15" s="174">
        <v>0</v>
      </c>
      <c r="G15" s="130">
        <f t="shared" si="0"/>
        <v>220</v>
      </c>
      <c r="H15" s="197"/>
    </row>
    <row r="16" spans="1:8" ht="15.75" customHeight="1" x14ac:dyDescent="0.2">
      <c r="A16" s="196" t="s">
        <v>97</v>
      </c>
      <c r="B16" s="175" t="s">
        <v>185</v>
      </c>
      <c r="C16" s="172"/>
      <c r="D16" s="172"/>
      <c r="E16" s="174">
        <v>220</v>
      </c>
      <c r="F16" s="174">
        <v>0</v>
      </c>
      <c r="G16" s="130">
        <f t="shared" si="0"/>
        <v>220</v>
      </c>
      <c r="H16" s="197"/>
    </row>
    <row r="17" spans="1:8" ht="15.75" customHeight="1" x14ac:dyDescent="0.2">
      <c r="A17" s="196"/>
      <c r="B17" s="173"/>
      <c r="C17" s="172"/>
      <c r="D17" s="172"/>
      <c r="E17" s="174"/>
      <c r="F17" s="174"/>
      <c r="G17" s="130"/>
      <c r="H17" s="195"/>
    </row>
    <row r="18" spans="1:8" ht="15.75" customHeight="1" x14ac:dyDescent="0.2">
      <c r="A18" s="198"/>
      <c r="B18" s="177" t="s">
        <v>22</v>
      </c>
      <c r="C18" s="178" t="s">
        <v>186</v>
      </c>
      <c r="D18" s="178" t="s">
        <v>187</v>
      </c>
      <c r="E18" s="131">
        <f>SUM(E19:E26)</f>
        <v>3248.2</v>
      </c>
      <c r="F18" s="179"/>
      <c r="G18" s="131"/>
      <c r="H18" s="199"/>
    </row>
    <row r="19" spans="1:8" ht="15.75" customHeight="1" x14ac:dyDescent="0.2">
      <c r="A19" s="200"/>
      <c r="B19" s="180" t="s">
        <v>188</v>
      </c>
      <c r="C19" s="173">
        <v>20</v>
      </c>
      <c r="D19" s="174">
        <v>123.41</v>
      </c>
      <c r="E19" s="181">
        <f>D19*C19</f>
        <v>2468.1999999999998</v>
      </c>
      <c r="F19" s="130"/>
      <c r="G19" s="130"/>
      <c r="H19" s="201"/>
    </row>
    <row r="20" spans="1:8" ht="15.75" customHeight="1" x14ac:dyDescent="0.2">
      <c r="A20" s="200"/>
      <c r="B20" s="180" t="s">
        <v>189</v>
      </c>
      <c r="C20" s="176"/>
      <c r="D20" s="176"/>
      <c r="E20" s="130"/>
      <c r="F20" s="130"/>
      <c r="G20" s="130"/>
      <c r="H20" s="201"/>
    </row>
    <row r="21" spans="1:8" ht="15.75" customHeight="1" x14ac:dyDescent="0.2">
      <c r="A21" s="196"/>
      <c r="B21" s="173" t="s">
        <v>190</v>
      </c>
      <c r="C21" s="172"/>
      <c r="D21" s="172"/>
      <c r="E21" s="174">
        <v>100</v>
      </c>
      <c r="F21" s="174"/>
      <c r="G21" s="174"/>
      <c r="H21" s="195"/>
    </row>
    <row r="22" spans="1:8" ht="15.75" customHeight="1" x14ac:dyDescent="0.2">
      <c r="A22" s="196"/>
      <c r="B22" s="173" t="s">
        <v>191</v>
      </c>
      <c r="C22" s="172"/>
      <c r="D22" s="172"/>
      <c r="E22" s="174">
        <v>500</v>
      </c>
      <c r="F22" s="174"/>
      <c r="G22" s="174"/>
      <c r="H22" s="197"/>
    </row>
    <row r="23" spans="1:8" ht="15.75" customHeight="1" x14ac:dyDescent="0.2">
      <c r="A23" s="196"/>
      <c r="B23" s="211" t="s">
        <v>299</v>
      </c>
      <c r="C23" s="172"/>
      <c r="D23" s="172"/>
      <c r="E23" s="174">
        <v>80</v>
      </c>
      <c r="F23" s="174"/>
      <c r="G23" s="174"/>
      <c r="H23" s="197"/>
    </row>
    <row r="24" spans="1:8" ht="15.75" customHeight="1" x14ac:dyDescent="0.2">
      <c r="A24" s="196"/>
      <c r="B24" s="173" t="s">
        <v>192</v>
      </c>
      <c r="C24" s="172"/>
      <c r="D24" s="172"/>
      <c r="E24" s="174">
        <v>50</v>
      </c>
      <c r="F24" s="174"/>
      <c r="G24" s="174"/>
      <c r="H24" s="195"/>
    </row>
    <row r="25" spans="1:8" ht="15.75" customHeight="1" x14ac:dyDescent="0.2">
      <c r="A25" s="196"/>
      <c r="B25" s="173" t="s">
        <v>193</v>
      </c>
      <c r="C25" s="172"/>
      <c r="D25" s="172"/>
      <c r="E25" s="174">
        <v>50</v>
      </c>
      <c r="F25" s="174"/>
      <c r="G25" s="174"/>
      <c r="H25" s="195"/>
    </row>
    <row r="26" spans="1:8" ht="15.75" customHeight="1" x14ac:dyDescent="0.2">
      <c r="A26" s="196"/>
      <c r="B26" s="173"/>
      <c r="C26" s="172"/>
      <c r="D26" s="172"/>
      <c r="E26" s="174"/>
      <c r="F26" s="174"/>
      <c r="G26" s="174"/>
      <c r="H26" s="195"/>
    </row>
    <row r="27" spans="1:8" ht="15.75" customHeight="1" x14ac:dyDescent="0.2">
      <c r="A27" s="202"/>
      <c r="B27" s="182" t="s">
        <v>102</v>
      </c>
      <c r="C27" s="182"/>
      <c r="D27" s="182"/>
      <c r="E27" s="183">
        <f>E4-E18</f>
        <v>-608.19999999999982</v>
      </c>
      <c r="F27" s="183"/>
      <c r="G27" s="183"/>
      <c r="H27" s="203"/>
    </row>
    <row r="28" spans="1:8" ht="15.75" customHeight="1" x14ac:dyDescent="0.2">
      <c r="A28" s="204"/>
      <c r="B28" s="184" t="s">
        <v>194</v>
      </c>
      <c r="C28" s="184"/>
      <c r="D28" s="184"/>
      <c r="E28" s="185">
        <f>(E27*100)/E4</f>
        <v>-23.037878787878782</v>
      </c>
      <c r="F28" s="186" t="s">
        <v>74</v>
      </c>
      <c r="G28" s="186"/>
      <c r="H28" s="205"/>
    </row>
    <row r="29" spans="1:8" ht="15.75" customHeight="1" thickBot="1" x14ac:dyDescent="0.25">
      <c r="A29" s="206"/>
      <c r="B29" s="207" t="s">
        <v>195</v>
      </c>
      <c r="C29" s="207"/>
      <c r="D29" s="207"/>
      <c r="E29" s="208">
        <f>E4/C19</f>
        <v>132</v>
      </c>
      <c r="F29" s="209" t="s">
        <v>196</v>
      </c>
      <c r="G29" s="209"/>
      <c r="H29" s="210"/>
    </row>
    <row r="30" spans="1:8" ht="15.75" customHeight="1" thickTop="1" x14ac:dyDescent="0.2"/>
    <row r="31" spans="1:8" ht="15.75" customHeight="1" x14ac:dyDescent="0.2"/>
    <row r="32" spans="1:8" ht="15.75" customHeight="1" x14ac:dyDescent="0.2">
      <c r="A32" s="12"/>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sheetData>
  <phoneticPr fontId="33" type="noConversion"/>
  <conditionalFormatting sqref="E27">
    <cfRule type="cellIs" dxfId="1" priority="2" operator="lessThanOrEqual">
      <formula>0</formula>
    </cfRule>
  </conditionalFormatting>
  <conditionalFormatting sqref="E28">
    <cfRule type="cellIs" dxfId="0" priority="1" operator="lessThanOrEqual">
      <formula>0</formula>
    </cfRule>
  </conditionalFormatting>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xr:uid="{00000000-0002-0000-0900-000000000000}">
          <x14:formula1>
            <xm:f>Redes!$K$5:$K$13</xm:f>
          </x14:formula1>
          <xm:sqref>A3:A16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Mi Empresa</vt:lpstr>
      <vt:lpstr>Precio  hora</vt:lpstr>
      <vt:lpstr>Rendimiento</vt:lpstr>
      <vt:lpstr>Redes</vt:lpstr>
      <vt:lpstr>Mis colaboradores</vt:lpstr>
      <vt:lpstr>Mis trabajadores</vt:lpstr>
      <vt:lpstr>Mi nomina</vt:lpstr>
      <vt:lpstr>Mi Terapia</vt:lpstr>
      <vt:lpstr>Mis Talleres</vt:lpstr>
      <vt:lpstr>Mis Cursos online</vt:lpstr>
      <vt:lpstr>Mi método</vt:lpstr>
      <vt:lpstr>Mis cuentas</vt:lpstr>
      <vt:lpstr>Mis Productos venta</vt:lpstr>
      <vt:lpstr>Mis Productos coste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Novell</cp:lastModifiedBy>
  <dcterms:created xsi:type="dcterms:W3CDTF">2020-01-17T20:47:04Z</dcterms:created>
  <dcterms:modified xsi:type="dcterms:W3CDTF">2022-02-07T18:46:48Z</dcterms:modified>
</cp:coreProperties>
</file>